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0" yWindow="0" windowWidth="24720" windowHeight="13540" tabRatio="934" activeTab="0"/>
  </bookViews>
  <sheets>
    <sheet name="1 Investimento" sheetId="1" r:id="rId1"/>
    <sheet name="2 Sviluppo Domanda e Gestione" sheetId="2" r:id="rId2"/>
    <sheet name="3 Matrice allocazione rischi" sheetId="3" r:id="rId3"/>
    <sheet name="Foglio2" sheetId="4" state="hidden" r:id="rId4"/>
  </sheets>
  <externalReferences>
    <externalReference r:id="rId7"/>
  </externalReferences>
  <definedNames>
    <definedName name="_ftn1" localSheetId="0">'1 Investimento'!#REF!</definedName>
    <definedName name="_ftn2" localSheetId="0">'1 Investimento'!#REF!</definedName>
    <definedName name="_ftnref1" localSheetId="0">'1 Investimento'!$I$3</definedName>
    <definedName name="_ftnref2" localSheetId="0">'1 Investimento'!#REF!</definedName>
    <definedName name="_xlfn.AVERAGEIF" hidden="1">#NAME?</definedName>
    <definedName name="_xlfn.SUMIFS" hidden="1">#NAME?</definedName>
    <definedName name="AMBITO">#REF!</definedName>
    <definedName name="AR">#REF!</definedName>
    <definedName name="_xlnm.Print_Area" localSheetId="1">'2 Sviluppo Domanda e Gestione'!$A$1:$I$20</definedName>
    <definedName name="AREZZO">#REF!</definedName>
    <definedName name="BACINO">#REF!</definedName>
    <definedName name="DINAECO_T">OFFSET(#REF!,0,0,1,COUNT(#REF!))</definedName>
    <definedName name="DINAECO_T_2">OFFSET(#REF!,0,0,1,COUNT(#REF!))</definedName>
    <definedName name="DINAECO_T_3">OFFSET(#REF!,0,0,1,COUNT(#REF!))</definedName>
    <definedName name="DINAFIN_T">OFFSET(#REF!,0,0,1,COUNT(#REF!))</definedName>
    <definedName name="DINAFIN_T_2">OFFSET(#REF!,0,0,1,COUNT(#REF!))</definedName>
    <definedName name="DINAFIN_T_3">OFFSET(#REF!,0,0,1,COUNT(#REF!))</definedName>
    <definedName name="DINAS1">OFFSET('2 Sviluppo Domanda e Gestione'!$D$156,0,0,1,COUNT('2 Sviluppo Domanda e Gestione'!$L$155:$BM$155))</definedName>
    <definedName name="DINAS10">OFFSET('2 Sviluppo Domanda e Gestione'!$D$165,0,0,1,COUNT('2 Sviluppo Domanda e Gestione'!$L$155:$BM$155))</definedName>
    <definedName name="DINAS2">OFFSET('2 Sviluppo Domanda e Gestione'!$D$157,0,0,1,COUNT('2 Sviluppo Domanda e Gestione'!$L$155:$BM$155))</definedName>
    <definedName name="DINAS3">OFFSET('2 Sviluppo Domanda e Gestione'!$D$158,0,0,1,COUNT('2 Sviluppo Domanda e Gestione'!$L$155:$BM$155))</definedName>
    <definedName name="DINAS4">OFFSET('2 Sviluppo Domanda e Gestione'!$D$159,0,0,1,COUNT('2 Sviluppo Domanda e Gestione'!$L$155:$BM$155))</definedName>
    <definedName name="DINAS5">OFFSET('2 Sviluppo Domanda e Gestione'!$D$160,0,0,1,COUNT('2 Sviluppo Domanda e Gestione'!$L$155:$BM$155))</definedName>
    <definedName name="DINAS6">OFFSET('2 Sviluppo Domanda e Gestione'!$D$161,0,0,1,COUNT('2 Sviluppo Domanda e Gestione'!$L$155:$BM$155))</definedName>
    <definedName name="DINAS7">OFFSET('2 Sviluppo Domanda e Gestione'!$D$162,0,0,1,COUNT('2 Sviluppo Domanda e Gestione'!$L$155:$BM$155))</definedName>
    <definedName name="DINAS8">OFFSET('2 Sviluppo Domanda e Gestione'!$D$163,0,0,1,COUNT('2 Sviluppo Domanda e Gestione'!$L$155:$BM$155))</definedName>
    <definedName name="DINAS9">OFFSET('2 Sviluppo Domanda e Gestione'!$D$164,0,0,1,COUNT('2 Sviluppo Domanda e Gestione'!$L$155:$BM$155))</definedName>
    <definedName name="DINDATA">OFFSET('2 Sviluppo Domanda e Gestione'!$D$155,0,0,1,COUNT('2 Sviluppo Domanda e Gestione'!$L$155:$BM$155))</definedName>
    <definedName name="DINTOT">OFFSET('2 Sviluppo Domanda e Gestione'!$D$166,0,0,1,COUNT('2 Sviluppo Domanda e Gestione'!$L$155:$BM$155))</definedName>
    <definedName name="fase2">'[1]Input'!$C$38</definedName>
    <definedName name="FI">#REF!</definedName>
    <definedName name="GR">#REF!</definedName>
    <definedName name="inflazione">'[1]Inflazione'!$B$3:$AG$35</definedName>
    <definedName name="LI">#REF!</definedName>
    <definedName name="LU">#REF!</definedName>
    <definedName name="MS">#REF!</definedName>
    <definedName name="NATURA">#REF!</definedName>
    <definedName name="Parcheggi">#REF!</definedName>
    <definedName name="PI">#REF!</definedName>
    <definedName name="PO">#REF!</definedName>
    <definedName name="PROFILO_DOMANDA">#REF!</definedName>
    <definedName name="PROVINCE">#REF!</definedName>
    <definedName name="PT">#REF!</definedName>
    <definedName name="s">#REF!</definedName>
    <definedName name="SCHEMA_PPP">#REF!</definedName>
    <definedName name="SERVIZI_IR">'Foglio2'!$B$4:$B$7</definedName>
    <definedName name="SI">#REF!</definedName>
    <definedName name="Soggetto">'Foglio2'!$C$4:$C$6</definedName>
    <definedName name="solver_adj" localSheetId="1" hidden="1">'2 Sviluppo Domanda e Gestione'!#REF!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opt" localSheetId="1" hidden="1">'2 Sviluppo Domanda e Gestione'!#REF!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45000</definedName>
    <definedName name="solver_ver" localSheetId="1" hidden="1">2</definedName>
    <definedName name="TIPOLOGIA">#REF!</definedName>
    <definedName name="UNITA__SERVIZIO">#REF!</definedName>
    <definedName name="vr">#REF!</definedName>
  </definedNames>
  <calcPr fullCalcOnLoad="1"/>
</workbook>
</file>

<file path=xl/sharedStrings.xml><?xml version="1.0" encoding="utf-8"?>
<sst xmlns="http://schemas.openxmlformats.org/spreadsheetml/2006/main" count="207" uniqueCount="113">
  <si>
    <t>+</t>
  </si>
  <si>
    <t>-</t>
  </si>
  <si>
    <t>=</t>
  </si>
  <si>
    <t>Anno di inizio costruzione</t>
  </si>
  <si>
    <t>Anno di fine costruzione</t>
  </si>
  <si>
    <t>Unità di misura</t>
  </si>
  <si>
    <t>check somma a 100</t>
  </si>
  <si>
    <t>Totale contributi pubblici</t>
  </si>
  <si>
    <t>Costi del personale (al lordo degli oneri sociali)</t>
  </si>
  <si>
    <t>Anno di fine rimborso del Finanziamento</t>
  </si>
  <si>
    <t>Anno di inizio gestione</t>
  </si>
  <si>
    <t>Anni di gestione</t>
  </si>
  <si>
    <t>Altri finanziatori</t>
  </si>
  <si>
    <t>Costruttore</t>
  </si>
  <si>
    <t>Rischi finanziari</t>
  </si>
  <si>
    <t xml:space="preserve">Rischi operativi </t>
  </si>
  <si>
    <t>Rischi di governance</t>
  </si>
  <si>
    <t>Rischi di forza maggiore</t>
  </si>
  <si>
    <t>Rischi tecnologici</t>
  </si>
  <si>
    <t>MATRICE DI ALLOCAZIONE DEI RISCHI</t>
  </si>
  <si>
    <t>Anno</t>
  </si>
  <si>
    <t>Banca</t>
  </si>
  <si>
    <t>Contributo Regionale</t>
  </si>
  <si>
    <t>Finanziamento m/l termine (altre banche)</t>
  </si>
  <si>
    <t>Capitale Privato (Equity)</t>
  </si>
  <si>
    <t>Totale finanziamenti a copertura</t>
  </si>
  <si>
    <t xml:space="preserve">Costi di Investimento (euro) </t>
  </si>
  <si>
    <t>Fonti di copertura dell'investimento (euro)</t>
  </si>
  <si>
    <t>Altri Contributi Pubblici</t>
  </si>
  <si>
    <t>Servizio</t>
  </si>
  <si>
    <t xml:space="preserve">Ricavi tariffari utilizzati nel flusso di cassa   </t>
  </si>
  <si>
    <t>Ripartizione temporale dei costi di investimento</t>
  </si>
  <si>
    <t>Manutenzioni ordinarie</t>
  </si>
  <si>
    <t>Rischi di mercato</t>
  </si>
  <si>
    <t>Rischi di costruzione</t>
  </si>
  <si>
    <t>Rischio di fallimento del gestore</t>
  </si>
  <si>
    <t>Rischio di disponibilità</t>
  </si>
  <si>
    <t>Rischi normativi</t>
  </si>
  <si>
    <t>Altri rischi contrattuali</t>
  </si>
  <si>
    <t>Rischi progettazione</t>
  </si>
  <si>
    <t>Rischi procedurali/autorizzativi</t>
  </si>
  <si>
    <t>Tipologie di rischi</t>
  </si>
  <si>
    <t>Rischio regolatorio</t>
  </si>
  <si>
    <t>Anno di fine gestione</t>
  </si>
  <si>
    <t>Finanziamento m/l termine (I banca)</t>
  </si>
  <si>
    <t>Costo totale investimento</t>
  </si>
  <si>
    <t>Tasso d'interesse sul Fin. m/l term (I banca)</t>
  </si>
  <si>
    <t>Anni di rimborso del Finanziamento (I banca)</t>
  </si>
  <si>
    <t>Tasso d'interesse sul Fin. m/l term (altre banche)</t>
  </si>
  <si>
    <t>Anni di rimborso del Finanziamento (altre banche)</t>
  </si>
  <si>
    <t>Costi per servizi</t>
  </si>
  <si>
    <t>Oneri diversi di gestione</t>
  </si>
  <si>
    <t xml:space="preserve">Rischi sito </t>
  </si>
  <si>
    <t xml:space="preserve">dinamica ricavi tariffari  </t>
  </si>
  <si>
    <t>Anni di durata del progetto (costruzione + gestione)</t>
  </si>
  <si>
    <t>TOTALE COSTI OPERATIVI</t>
  </si>
  <si>
    <t>DESCRIZIONE DEL PROGETTO</t>
  </si>
  <si>
    <t>Tariffa unitaria (euro)</t>
  </si>
  <si>
    <t>Ricavi (euro)</t>
  </si>
  <si>
    <t>Domanda (unità)</t>
  </si>
  <si>
    <t>Servizio erogato</t>
  </si>
  <si>
    <t>L'importo dell'investimento specificato è pari a (euro)</t>
  </si>
  <si>
    <t>Elementi per la gestione finanziaria</t>
  </si>
  <si>
    <t>SVILUPPO DOMANDA E GESTIONE</t>
  </si>
  <si>
    <t>A. Servizi qualificati di accompagnamento - primo sostegno per l’ innovazione</t>
  </si>
  <si>
    <t>6</t>
  </si>
  <si>
    <t>Descrizione/Motivazione</t>
  </si>
  <si>
    <t>Partner 4</t>
  </si>
  <si>
    <t>Partner 1</t>
  </si>
  <si>
    <t>Partner 2</t>
  </si>
  <si>
    <t>Partner 3</t>
  </si>
  <si>
    <t>Soggetto privato</t>
  </si>
  <si>
    <t>TOTALE</t>
  </si>
  <si>
    <t>Machinari, Strumenti, Attrezzature e impianti ad essi connessi</t>
  </si>
  <si>
    <t>Terreni, Fabbricati e lavori di recupero, ristrutturazione, riqualificazione e ampliamento di immobili</t>
  </si>
  <si>
    <t>Costi attivi immateriali direttamente connessi a macchinari, strumenti e attrezzature</t>
  </si>
  <si>
    <t>Caratterizzazione della domanda e dei costi per servizio/attività</t>
  </si>
  <si>
    <t>B. Servizi qualificati specializzati di consulenza e sostegno all’innovazione</t>
  </si>
  <si>
    <t>SERVIZI IR</t>
  </si>
  <si>
    <t>C. Altri Servizi</t>
  </si>
  <si>
    <t>Descrizione dei servizi</t>
  </si>
  <si>
    <t>Totale dei ricavi e dei costi</t>
  </si>
  <si>
    <t>Ricavi</t>
  </si>
  <si>
    <t>Costi</t>
  </si>
  <si>
    <t>Tempistica</t>
  </si>
  <si>
    <t>Descrizione del servizio</t>
  </si>
  <si>
    <t>Soggetto erogatore del servizio</t>
  </si>
  <si>
    <t>SOGGETTO EROGATORE</t>
  </si>
  <si>
    <t>Capofila</t>
  </si>
  <si>
    <t>Partner</t>
  </si>
  <si>
    <t>Tipologia soggetto erogatore del servizio</t>
  </si>
  <si>
    <t>Inserire un segno di spunta (x) in corrispondenza della casella ritenuta appropriata.</t>
  </si>
  <si>
    <t xml:space="preserve">Ad esempio zona sismica, zona costiera, zona franosa, e/o altri rischi conseguenti da indagini geologiche. </t>
  </si>
  <si>
    <t xml:space="preserve">Ad esempio inesatta valutazione delle componenti del costo dell’investimento e/o gestione, aumenti dei costi di realizzazione dovuti a scelte tecnologiche non appropriate. </t>
  </si>
  <si>
    <t xml:space="preserve">Ad esempio tempi maggiori del previsto per terminare i passi autorizzativi e/o negoziali (conferenza dei servizi, procedure di esproprio) a causa di particolari vincoli urbanistici/paesaggistici. </t>
  </si>
  <si>
    <t xml:space="preserve">Ad esempio aumento dei costi di costruzione, non imputabili alla progettazione. </t>
  </si>
  <si>
    <t xml:space="preserve">Ad esempio fornitura del servizio in misura inadeguata / insufficiente rispetto ai livelli previsti nel contratto, anche nella fase di transizione fra un gestore uscente e quello subentrante. </t>
  </si>
  <si>
    <t xml:space="preserve">Ad esempio aumento dei tassi durante il periodo di implementazione, carenza di liquidità. </t>
  </si>
  <si>
    <t xml:space="preserve">Ad esempio blocco di un sistema meccanico, di installazione, malfunzionamenti derivanti da inadeguata manutenzione. </t>
  </si>
  <si>
    <t xml:space="preserve">Ad esempio avvalimento (il gestore non ha tutte le competenze necessarie per gestire l’opera). </t>
  </si>
  <si>
    <t xml:space="preserve">Ad esempio possibili contrazioni della domanda, aumento di competitors e/o loro cambiamenti di strategie. </t>
  </si>
  <si>
    <t xml:space="preserve">Ad esempio mutamenti del rendimento riconosciuto al capitale investito in settori soggetti a regolazione tariffaria. </t>
  </si>
  <si>
    <t xml:space="preserve">Ad esempio inasprimenti del quadro autorizzatorio concernente l’esercizio di una determinata attività con ricadute pubbliche; variazione del regime di ammortamento dei beni o di subentro nella gestione. </t>
  </si>
  <si>
    <t xml:space="preserve">Ad esempio obsolescenza più rapida del previsto di soluzioni tecnologiche adottate nell’esercizio dell’opera. </t>
  </si>
  <si>
    <t xml:space="preserve">Ad esempio condizioni climatiche avverse. </t>
  </si>
  <si>
    <t>Ad esempio rischio di insolvenza del gestore.</t>
  </si>
  <si>
    <t>Descrizione tipologia di rischio:</t>
  </si>
  <si>
    <t>7.2</t>
  </si>
  <si>
    <t>7.1</t>
  </si>
  <si>
    <t>Codice CUP Progetto</t>
  </si>
  <si>
    <t>Bando</t>
  </si>
  <si>
    <t xml:space="preserve">Sostegno alle infrastrutture di ricerca </t>
  </si>
  <si>
    <t>Anni di costruzione (min=1, max=2)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</si>
</sst>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#,##0_ ;\-#,##0\ "/>
    <numFmt numFmtId="174" formatCode="0.0"/>
    <numFmt numFmtId="175" formatCode="0.000"/>
    <numFmt numFmtId="176" formatCode="#,##0.000"/>
    <numFmt numFmtId="177" formatCode="#,##0_ ;[Red]\-#,##0\ "/>
    <numFmt numFmtId="178" formatCode="#,##0.00_);\(#,##0.00\);&quot;-  &quot;;&quot;  &quot;@"/>
    <numFmt numFmtId="179" formatCode="#,##0.0_ ;[Red]\-#,##0.0\ "/>
    <numFmt numFmtId="180" formatCode="0_ ;[Red]\-0\ "/>
    <numFmt numFmtId="181" formatCode="0.0_ ;[Red]\-0.0\ "/>
    <numFmt numFmtId="182" formatCode="#,##0.00_ ;[Red]\-#,##0.00\ "/>
    <numFmt numFmtId="183" formatCode="#,##0.000_ ;[Red]\-#,##0.000\ "/>
    <numFmt numFmtId="184" formatCode="0.0000"/>
    <numFmt numFmtId="185" formatCode="_-* #,##0_-;\-* #,##0_-;_-* &quot;-&quot;??_-;_-@_-"/>
    <numFmt numFmtId="186" formatCode="#,##0.0"/>
    <numFmt numFmtId="187" formatCode="_-* #,##0.0_-;\-* #,##0.0_-;_-* &quot;-&quot;??_-;_-@_-"/>
    <numFmt numFmtId="188" formatCode="0.000E+00"/>
    <numFmt numFmtId="189" formatCode="0.00000000"/>
    <numFmt numFmtId="190" formatCode="###0_ ;[Red]\-###0\ "/>
    <numFmt numFmtId="191" formatCode="###0.0"/>
    <numFmt numFmtId="192" formatCode="###0.0_ ;[Red]\-###0.0\ "/>
    <numFmt numFmtId="193" formatCode="###0.00_ ;[Red]\-###0.00\ "/>
    <numFmt numFmtId="194" formatCode="0.0000000"/>
    <numFmt numFmtId="195" formatCode="_-* ###0.00000_-;\-* ###0.00000_-;_-* &quot;-&quot;??_-;_-@_-"/>
    <numFmt numFmtId="196" formatCode="_-* ###0.00_-;\-* ###0.00_-;_-* &quot;-&quot;??_-;_-@_-"/>
    <numFmt numFmtId="197" formatCode="#,##0.000_ ;\-#,##0.000\ "/>
  </numFmts>
  <fonts count="79">
    <font>
      <sz val="10"/>
      <name val="Arial"/>
      <family val="0"/>
    </font>
    <font>
      <sz val="12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b/>
      <i/>
      <sz val="12"/>
      <color indexed="9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1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0"/>
      <name val="Tahoma"/>
      <family val="0"/>
    </font>
    <font>
      <b/>
      <sz val="12"/>
      <color indexed="10"/>
      <name val="Tahoma"/>
      <family val="2"/>
    </font>
    <font>
      <u val="single"/>
      <sz val="12"/>
      <color indexed="12"/>
      <name val="Tahoma"/>
      <family val="0"/>
    </font>
    <font>
      <b/>
      <u val="single"/>
      <sz val="12"/>
      <color indexed="12"/>
      <name val="Tahoma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Arial"/>
      <family val="2"/>
    </font>
    <font>
      <b/>
      <sz val="8"/>
      <color indexed="10"/>
      <name val="Tahoma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0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Tahoma"/>
      <family val="2"/>
    </font>
    <font>
      <b/>
      <sz val="12"/>
      <color rgb="FFFF0000"/>
      <name val="Tahoma"/>
      <family val="2"/>
    </font>
    <font>
      <b/>
      <sz val="12"/>
      <color rgb="FFFFFFFF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Arial"/>
      <family val="2"/>
    </font>
    <font>
      <b/>
      <sz val="8"/>
      <color rgb="FFFF0000"/>
      <name val="Tahoma"/>
      <family val="2"/>
    </font>
    <font>
      <b/>
      <sz val="11"/>
      <color theme="0"/>
      <name val="Calibri"/>
      <family val="2"/>
    </font>
    <font>
      <sz val="12"/>
      <color theme="1"/>
      <name val="Garamond"/>
      <family val="0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3" applyNumberFormat="0" applyAlignment="0" applyProtection="0"/>
    <xf numFmtId="0" fontId="55" fillId="28" borderId="1" applyNumberFormat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178" fontId="0" fillId="0" borderId="0">
      <alignment/>
      <protection/>
    </xf>
    <xf numFmtId="0" fontId="0" fillId="31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3" fillId="0" borderId="6">
      <alignment horizontal="justify" vertical="center" wrapText="1"/>
      <protection/>
    </xf>
    <xf numFmtId="49" fontId="16" fillId="0" borderId="6">
      <alignment vertical="center" wrapText="1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15" fillId="0" borderId="11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177" fontId="9" fillId="0" borderId="13" xfId="0" applyNumberFormat="1" applyFont="1" applyFill="1" applyBorder="1" applyAlignment="1" applyProtection="1">
      <alignment horizontal="center" vertical="center"/>
      <protection hidden="1"/>
    </xf>
    <xf numFmtId="9" fontId="9" fillId="0" borderId="13" xfId="66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68" fillId="33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right" vertical="center"/>
      <protection hidden="1"/>
    </xf>
    <xf numFmtId="0" fontId="8" fillId="16" borderId="11" xfId="0" applyFont="1" applyFill="1" applyBorder="1" applyAlignment="1" applyProtection="1">
      <alignment horizontal="left" vertical="center"/>
      <protection hidden="1"/>
    </xf>
    <xf numFmtId="177" fontId="10" fillId="34" borderId="11" xfId="66" applyNumberFormat="1" applyFont="1" applyFill="1" applyBorder="1" applyAlignment="1" applyProtection="1">
      <alignment horizontal="center" vertical="center"/>
      <protection hidden="1"/>
    </xf>
    <xf numFmtId="182" fontId="10" fillId="34" borderId="11" xfId="66" applyNumberFormat="1" applyFont="1" applyFill="1" applyBorder="1" applyAlignment="1" applyProtection="1">
      <alignment horizontal="center" vertical="center"/>
      <protection hidden="1"/>
    </xf>
    <xf numFmtId="177" fontId="10" fillId="0" borderId="14" xfId="66" applyNumberFormat="1" applyFont="1" applyFill="1" applyBorder="1" applyAlignment="1" applyProtection="1">
      <alignment horizontal="center" vertical="center"/>
      <protection hidden="1"/>
    </xf>
    <xf numFmtId="177" fontId="10" fillId="0" borderId="15" xfId="66" applyNumberFormat="1" applyFont="1" applyFill="1" applyBorder="1" applyAlignment="1" applyProtection="1">
      <alignment horizontal="center" vertical="center"/>
      <protection hidden="1"/>
    </xf>
    <xf numFmtId="177" fontId="10" fillId="0" borderId="13" xfId="66" applyNumberFormat="1" applyFont="1" applyFill="1" applyBorder="1" applyAlignment="1" applyProtection="1">
      <alignment horizontal="center" vertical="center"/>
      <protection hidden="1"/>
    </xf>
    <xf numFmtId="177" fontId="10" fillId="0" borderId="16" xfId="66" applyNumberFormat="1" applyFont="1" applyFill="1" applyBorder="1" applyAlignment="1" applyProtection="1">
      <alignment horizontal="center" vertical="center"/>
      <protection hidden="1"/>
    </xf>
    <xf numFmtId="177" fontId="10" fillId="0" borderId="17" xfId="66" applyNumberFormat="1" applyFont="1" applyFill="1" applyBorder="1" applyAlignment="1" applyProtection="1">
      <alignment horizontal="center" vertical="center"/>
      <protection hidden="1"/>
    </xf>
    <xf numFmtId="177" fontId="8" fillId="16" borderId="14" xfId="0" applyNumberFormat="1" applyFont="1" applyFill="1" applyBorder="1" applyAlignment="1" applyProtection="1">
      <alignment horizontal="center" vertical="center"/>
      <protection hidden="1"/>
    </xf>
    <xf numFmtId="177" fontId="8" fillId="16" borderId="16" xfId="0" applyNumberFormat="1" applyFont="1" applyFill="1" applyBorder="1" applyAlignment="1" applyProtection="1">
      <alignment horizontal="center" vertical="center"/>
      <protection hidden="1"/>
    </xf>
    <xf numFmtId="177" fontId="8" fillId="16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/>
    </xf>
    <xf numFmtId="0" fontId="4" fillId="35" borderId="14" xfId="0" applyFont="1" applyFill="1" applyBorder="1" applyAlignment="1" applyProtection="1">
      <alignment vertical="center"/>
      <protection hidden="1"/>
    </xf>
    <xf numFmtId="0" fontId="11" fillId="35" borderId="17" xfId="0" applyFont="1" applyFill="1" applyBorder="1" applyAlignment="1" applyProtection="1">
      <alignment vertical="center"/>
      <protection hidden="1"/>
    </xf>
    <xf numFmtId="0" fontId="69" fillId="33" borderId="15" xfId="0" applyFont="1" applyFill="1" applyBorder="1" applyAlignment="1" applyProtection="1">
      <alignment horizontal="left" vertical="center"/>
      <protection hidden="1"/>
    </xf>
    <xf numFmtId="0" fontId="69" fillId="33" borderId="13" xfId="0" applyFont="1" applyFill="1" applyBorder="1" applyAlignment="1" applyProtection="1">
      <alignment horizontal="left" vertical="center"/>
      <protection hidden="1"/>
    </xf>
    <xf numFmtId="0" fontId="69" fillId="33" borderId="14" xfId="0" applyFont="1" applyFill="1" applyBorder="1" applyAlignment="1" applyProtection="1">
      <alignment horizontal="left" vertical="center"/>
      <protection hidden="1"/>
    </xf>
    <xf numFmtId="0" fontId="69" fillId="33" borderId="16" xfId="0" applyFont="1" applyFill="1" applyBorder="1" applyAlignment="1" applyProtection="1">
      <alignment horizontal="left" vertical="center"/>
      <protection hidden="1"/>
    </xf>
    <xf numFmtId="0" fontId="69" fillId="33" borderId="17" xfId="0" applyFont="1" applyFill="1" applyBorder="1" applyAlignment="1" applyProtection="1">
      <alignment horizontal="left" vertical="center"/>
      <protection hidden="1"/>
    </xf>
    <xf numFmtId="0" fontId="69" fillId="33" borderId="0" xfId="0" applyFont="1" applyFill="1" applyBorder="1" applyAlignment="1" applyProtection="1">
      <alignment horizontal="left" vertical="center"/>
      <protection hidden="1"/>
    </xf>
    <xf numFmtId="0" fontId="69" fillId="36" borderId="14" xfId="0" applyFont="1" applyFill="1" applyBorder="1" applyAlignment="1">
      <alignment vertical="center" wrapText="1"/>
    </xf>
    <xf numFmtId="0" fontId="69" fillId="36" borderId="16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 applyProtection="1">
      <alignment horizontal="left" vertical="center"/>
      <protection hidden="1"/>
    </xf>
    <xf numFmtId="0" fontId="8" fillId="34" borderId="14" xfId="0" applyFont="1" applyFill="1" applyBorder="1" applyAlignment="1">
      <alignment horizontal="left" vertical="center"/>
    </xf>
    <xf numFmtId="0" fontId="8" fillId="37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center" vertical="center"/>
    </xf>
    <xf numFmtId="0" fontId="69" fillId="36" borderId="14" xfId="0" applyFont="1" applyFill="1" applyBorder="1" applyAlignment="1">
      <alignment horizontal="center" vertical="center" wrapText="1"/>
    </xf>
    <xf numFmtId="0" fontId="69" fillId="36" borderId="17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left" vertical="center"/>
    </xf>
    <xf numFmtId="0" fontId="69" fillId="36" borderId="14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9" fillId="33" borderId="16" xfId="0" applyFont="1" applyFill="1" applyBorder="1" applyAlignment="1" applyProtection="1">
      <alignment horizontal="center" vertical="center"/>
      <protection hidden="1"/>
    </xf>
    <xf numFmtId="0" fontId="71" fillId="39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2" fillId="40" borderId="1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0" fillId="34" borderId="19" xfId="66" applyNumberFormat="1" applyFont="1" applyFill="1" applyBorder="1" applyAlignment="1" applyProtection="1">
      <alignment horizontal="center" vertical="center"/>
      <protection locked="0"/>
    </xf>
    <xf numFmtId="177" fontId="70" fillId="34" borderId="12" xfId="66" applyNumberFormat="1" applyFont="1" applyFill="1" applyBorder="1" applyAlignment="1" applyProtection="1">
      <alignment horizontal="center" vertical="center"/>
      <protection locked="0"/>
    </xf>
    <xf numFmtId="0" fontId="70" fillId="34" borderId="11" xfId="66" applyNumberFormat="1" applyFont="1" applyFill="1" applyBorder="1" applyAlignment="1" applyProtection="1">
      <alignment horizontal="center" vertical="center"/>
      <protection locked="0"/>
    </xf>
    <xf numFmtId="0" fontId="70" fillId="0" borderId="20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 indent="1"/>
      <protection hidden="1"/>
    </xf>
    <xf numFmtId="0" fontId="19" fillId="0" borderId="0" xfId="0" applyFont="1" applyBorder="1" applyAlignment="1">
      <alignment horizontal="center" vertical="center"/>
    </xf>
    <xf numFmtId="49" fontId="69" fillId="40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49" fontId="69" fillId="4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center"/>
    </xf>
    <xf numFmtId="180" fontId="8" fillId="0" borderId="22" xfId="66" applyNumberFormat="1" applyFont="1" applyFill="1" applyBorder="1" applyAlignment="1" applyProtection="1">
      <alignment horizontal="center" vertical="center"/>
      <protection hidden="1"/>
    </xf>
    <xf numFmtId="180" fontId="8" fillId="0" borderId="12" xfId="66" applyNumberFormat="1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/>
    </xf>
    <xf numFmtId="177" fontId="10" fillId="0" borderId="18" xfId="66" applyNumberFormat="1" applyFont="1" applyFill="1" applyBorder="1" applyAlignment="1" applyProtection="1">
      <alignment horizontal="center" vertical="center"/>
      <protection hidden="1"/>
    </xf>
    <xf numFmtId="0" fontId="69" fillId="36" borderId="15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0" xfId="0" applyFont="1" applyAlignment="1" applyProtection="1">
      <alignment vertical="center"/>
      <protection hidden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69" fillId="33" borderId="24" xfId="0" applyFont="1" applyFill="1" applyBorder="1" applyAlignment="1" applyProtection="1">
      <alignment horizontal="left" vertical="center"/>
      <protection hidden="1"/>
    </xf>
    <xf numFmtId="0" fontId="69" fillId="33" borderId="21" xfId="0" applyFont="1" applyFill="1" applyBorder="1" applyAlignment="1" applyProtection="1">
      <alignment horizontal="left" vertical="center"/>
      <protection hidden="1"/>
    </xf>
    <xf numFmtId="9" fontId="9" fillId="0" borderId="21" xfId="66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vertical="center" wrapText="1"/>
    </xf>
    <xf numFmtId="169" fontId="8" fillId="0" borderId="16" xfId="45" applyFont="1" applyFill="1" applyBorder="1" applyAlignment="1" applyProtection="1">
      <alignment horizontal="left" vertical="center" wrapText="1"/>
      <protection hidden="1"/>
    </xf>
    <xf numFmtId="0" fontId="8" fillId="42" borderId="15" xfId="0" applyFont="1" applyFill="1" applyBorder="1" applyAlignment="1">
      <alignment horizontal="center" vertical="center" wrapText="1"/>
    </xf>
    <xf numFmtId="1" fontId="8" fillId="42" borderId="18" xfId="0" applyNumberFormat="1" applyFont="1" applyFill="1" applyBorder="1" applyAlignment="1" applyProtection="1">
      <alignment horizontal="center" vertical="top" wrapText="1"/>
      <protection hidden="1"/>
    </xf>
    <xf numFmtId="9" fontId="70" fillId="34" borderId="19" xfId="52" applyNumberFormat="1" applyFont="1" applyFill="1" applyBorder="1" applyAlignment="1" applyProtection="1">
      <alignment horizontal="center" wrapText="1"/>
      <protection locked="0"/>
    </xf>
    <xf numFmtId="9" fontId="70" fillId="34" borderId="22" xfId="52" applyNumberFormat="1" applyFont="1" applyFill="1" applyBorder="1" applyAlignment="1" applyProtection="1">
      <alignment horizontal="center" wrapText="1"/>
      <protection locked="0"/>
    </xf>
    <xf numFmtId="0" fontId="8" fillId="42" borderId="11" xfId="0" applyFont="1" applyFill="1" applyBorder="1" applyAlignment="1" applyProtection="1">
      <alignment horizontal="center" vertical="top" wrapText="1"/>
      <protection hidden="1"/>
    </xf>
    <xf numFmtId="0" fontId="70" fillId="0" borderId="0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38" borderId="0" xfId="0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21" fillId="0" borderId="0" xfId="35" applyFont="1" applyFill="1" applyAlignment="1" applyProtection="1">
      <alignment vertical="center"/>
      <protection/>
    </xf>
    <xf numFmtId="0" fontId="22" fillId="0" borderId="0" xfId="35" applyFont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8" borderId="0" xfId="0" applyFont="1" applyFill="1" applyAlignment="1">
      <alignment/>
    </xf>
    <xf numFmtId="173" fontId="8" fillId="38" borderId="0" xfId="66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7" fontId="70" fillId="0" borderId="0" xfId="0" applyNumberFormat="1" applyFont="1" applyAlignment="1">
      <alignment horizontal="left" vertical="center"/>
    </xf>
    <xf numFmtId="195" fontId="8" fillId="0" borderId="0" xfId="66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9" fontId="8" fillId="0" borderId="0" xfId="5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177" fontId="70" fillId="34" borderId="19" xfId="66" applyNumberFormat="1" applyFont="1" applyFill="1" applyBorder="1" applyAlignment="1" applyProtection="1">
      <alignment horizontal="center" vertical="center"/>
      <protection locked="0"/>
    </xf>
    <xf numFmtId="177" fontId="70" fillId="34" borderId="22" xfId="66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center" vertical="center"/>
      <protection hidden="1"/>
    </xf>
    <xf numFmtId="177" fontId="70" fillId="41" borderId="22" xfId="0" applyNumberFormat="1" applyFont="1" applyFill="1" applyBorder="1" applyAlignment="1" applyProtection="1">
      <alignment horizontal="center" vertical="center"/>
      <protection locked="0"/>
    </xf>
    <xf numFmtId="177" fontId="70" fillId="34" borderId="26" xfId="66" applyNumberFormat="1" applyFont="1" applyFill="1" applyBorder="1" applyAlignment="1" applyProtection="1">
      <alignment horizontal="center" vertical="center"/>
      <protection locked="0"/>
    </xf>
    <xf numFmtId="172" fontId="70" fillId="34" borderId="19" xfId="52" applyNumberFormat="1" applyFont="1" applyFill="1" applyBorder="1" applyAlignment="1" applyProtection="1">
      <alignment horizontal="center" vertical="center"/>
      <protection locked="0"/>
    </xf>
    <xf numFmtId="180" fontId="8" fillId="0" borderId="11" xfId="66" applyNumberFormat="1" applyFont="1" applyFill="1" applyBorder="1" applyAlignment="1" applyProtection="1">
      <alignment horizontal="center" vertical="center"/>
      <protection hidden="1"/>
    </xf>
    <xf numFmtId="0" fontId="69" fillId="36" borderId="14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70" fillId="0" borderId="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8" borderId="14" xfId="0" applyFont="1" applyFill="1" applyBorder="1" applyAlignment="1" applyProtection="1">
      <alignment horizontal="left" vertical="top" wrapText="1"/>
      <protection hidden="1"/>
    </xf>
    <xf numFmtId="180" fontId="8" fillId="0" borderId="12" xfId="66" applyNumberFormat="1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hidden="1"/>
    </xf>
    <xf numFmtId="0" fontId="9" fillId="16" borderId="11" xfId="0" applyFont="1" applyFill="1" applyBorder="1" applyAlignment="1" applyProtection="1">
      <alignment horizontal="center" vertical="center"/>
      <protection hidden="1"/>
    </xf>
    <xf numFmtId="0" fontId="8" fillId="16" borderId="11" xfId="0" applyFont="1" applyFill="1" applyBorder="1" applyAlignment="1">
      <alignment horizontal="left" vertical="top" wrapText="1"/>
    </xf>
    <xf numFmtId="177" fontId="8" fillId="0" borderId="0" xfId="0" applyNumberFormat="1" applyFont="1" applyAlignment="1">
      <alignment horizontal="left" vertical="center"/>
    </xf>
    <xf numFmtId="0" fontId="76" fillId="43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70" fillId="0" borderId="0" xfId="0" applyFont="1" applyAlignment="1">
      <alignment vertical="center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>
      <alignment vertical="center"/>
    </xf>
    <xf numFmtId="0" fontId="8" fillId="41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vertical="center"/>
    </xf>
    <xf numFmtId="0" fontId="8" fillId="0" borderId="11" xfId="66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vertical="center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3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ewStyle" xfId="47"/>
    <cellStyle name="Non valido" xfId="48"/>
    <cellStyle name="Normal_academy #1" xfId="49"/>
    <cellStyle name="Nota" xfId="50"/>
    <cellStyle name="Output" xfId="51"/>
    <cellStyle name="Percent" xfId="52"/>
    <cellStyle name="T_fiancata" xfId="53"/>
    <cellStyle name="T_fiancata_in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ido" xfId="63"/>
    <cellStyle name="Currency" xfId="64"/>
    <cellStyle name="Currency [0]" xfId="65"/>
    <cellStyle name="Comma" xfId="66"/>
  </cellStyles>
  <dxfs count="40"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rgb="FF9C0006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00800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useppe\Downloads\Users\stefano.maiolo\AppData\Local\Microsoft\Windows\Temporary%20Internet%20Files\Content.Outlook\RXDLQZMR\PEF_Ir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put"/>
      <sheetName val="Traffico"/>
      <sheetName val="MOL"/>
      <sheetName val="P&amp;L"/>
      <sheetName val="BS"/>
      <sheetName val="CF"/>
      <sheetName val="Inflazione"/>
      <sheetName val="Investimento"/>
      <sheetName val="Depreciation"/>
      <sheetName val="Tax"/>
      <sheetName val="Gest.Fin."/>
      <sheetName val="Ratios"/>
    </sheetNames>
    <sheetDataSet>
      <sheetData sheetId="1">
        <row r="38">
          <cell r="C38">
            <v>0</v>
          </cell>
        </row>
      </sheetData>
      <sheetData sheetId="7">
        <row r="3">
          <cell r="B3" t="str">
            <v>Anno</v>
          </cell>
          <cell r="C3">
            <v>2002</v>
          </cell>
          <cell r="D3">
            <v>2003</v>
          </cell>
          <cell r="E3">
            <v>2004</v>
          </cell>
          <cell r="F3">
            <v>2005</v>
          </cell>
          <cell r="G3">
            <v>2006</v>
          </cell>
          <cell r="H3">
            <v>2007</v>
          </cell>
          <cell r="I3">
            <v>2008</v>
          </cell>
          <cell r="J3">
            <v>2009</v>
          </cell>
          <cell r="K3">
            <v>2010</v>
          </cell>
          <cell r="L3">
            <v>2011</v>
          </cell>
          <cell r="M3">
            <v>2012</v>
          </cell>
          <cell r="N3">
            <v>2013</v>
          </cell>
          <cell r="O3">
            <v>2014</v>
          </cell>
          <cell r="P3">
            <v>2015</v>
          </cell>
          <cell r="Q3">
            <v>2016</v>
          </cell>
          <cell r="R3">
            <v>2017</v>
          </cell>
          <cell r="S3">
            <v>2018</v>
          </cell>
          <cell r="T3">
            <v>2019</v>
          </cell>
          <cell r="U3">
            <v>2020</v>
          </cell>
          <cell r="V3">
            <v>2021</v>
          </cell>
          <cell r="W3">
            <v>2022</v>
          </cell>
          <cell r="X3">
            <v>2023</v>
          </cell>
          <cell r="Y3">
            <v>2024</v>
          </cell>
          <cell r="Z3">
            <v>2025</v>
          </cell>
          <cell r="AA3">
            <v>2026</v>
          </cell>
          <cell r="AB3">
            <v>2027</v>
          </cell>
          <cell r="AC3">
            <v>2028</v>
          </cell>
          <cell r="AD3">
            <v>2029</v>
          </cell>
          <cell r="AE3">
            <v>2030</v>
          </cell>
          <cell r="AF3">
            <v>2031</v>
          </cell>
          <cell r="AG3">
            <v>2032</v>
          </cell>
        </row>
        <row r="5">
          <cell r="B5" t="str">
            <v>Totale</v>
          </cell>
        </row>
        <row r="8">
          <cell r="C8">
            <v>0.028</v>
          </cell>
          <cell r="D8">
            <v>0.028</v>
          </cell>
          <cell r="E8">
            <v>0.028</v>
          </cell>
          <cell r="F8">
            <v>0.028</v>
          </cell>
          <cell r="G8">
            <v>0.028</v>
          </cell>
          <cell r="H8">
            <v>0.028</v>
          </cell>
          <cell r="I8">
            <v>0.028</v>
          </cell>
          <cell r="J8">
            <v>0.028</v>
          </cell>
          <cell r="K8">
            <v>0.028</v>
          </cell>
          <cell r="L8">
            <v>0.028</v>
          </cell>
          <cell r="M8">
            <v>0.028</v>
          </cell>
          <cell r="N8">
            <v>0.028</v>
          </cell>
          <cell r="O8">
            <v>0.028</v>
          </cell>
          <cell r="P8">
            <v>0.028</v>
          </cell>
          <cell r="Q8">
            <v>0.028</v>
          </cell>
          <cell r="R8">
            <v>0.028</v>
          </cell>
          <cell r="S8">
            <v>0.028</v>
          </cell>
          <cell r="T8">
            <v>0.028</v>
          </cell>
          <cell r="U8">
            <v>0.028</v>
          </cell>
          <cell r="V8">
            <v>0.028</v>
          </cell>
          <cell r="W8">
            <v>0.028</v>
          </cell>
          <cell r="X8">
            <v>0.028</v>
          </cell>
          <cell r="Y8">
            <v>0.028</v>
          </cell>
          <cell r="Z8">
            <v>0.028</v>
          </cell>
          <cell r="AA8">
            <v>0.028</v>
          </cell>
          <cell r="AB8">
            <v>0.028</v>
          </cell>
          <cell r="AC8">
            <v>0.028</v>
          </cell>
          <cell r="AD8">
            <v>0.028</v>
          </cell>
          <cell r="AE8">
            <v>0.028</v>
          </cell>
          <cell r="AF8">
            <v>0.028</v>
          </cell>
          <cell r="AG8">
            <v>0.028</v>
          </cell>
        </row>
        <row r="9">
          <cell r="B9">
            <v>1</v>
          </cell>
          <cell r="C9">
            <v>1.028</v>
          </cell>
          <cell r="D9">
            <v>1.056784</v>
          </cell>
          <cell r="E9">
            <v>1.086373952</v>
          </cell>
          <cell r="F9">
            <v>1.116792422656</v>
          </cell>
          <cell r="G9">
            <v>1.148062610490368</v>
          </cell>
          <cell r="H9">
            <v>1.1802083635840983</v>
          </cell>
          <cell r="I9">
            <v>1.213254197764453</v>
          </cell>
          <cell r="J9">
            <v>1.2472253153018578</v>
          </cell>
          <cell r="K9">
            <v>1.2821476241303098</v>
          </cell>
          <cell r="L9">
            <v>1.3180477576059586</v>
          </cell>
          <cell r="M9">
            <v>1.3549530948189255</v>
          </cell>
          <cell r="N9">
            <v>1.3928917814738555</v>
          </cell>
          <cell r="O9">
            <v>1.4318927513551234</v>
          </cell>
          <cell r="P9">
            <v>1.471985748393067</v>
          </cell>
          <cell r="Q9">
            <v>1.513201349348073</v>
          </cell>
          <cell r="R9">
            <v>1.5555709871298191</v>
          </cell>
          <cell r="S9">
            <v>1.599126974769454</v>
          </cell>
          <cell r="T9">
            <v>1.6439025300629988</v>
          </cell>
          <cell r="U9">
            <v>1.6899318009047628</v>
          </cell>
          <cell r="V9">
            <v>1.7372498913300962</v>
          </cell>
          <cell r="W9">
            <v>1.785892888287339</v>
          </cell>
          <cell r="X9">
            <v>1.8358978891593847</v>
          </cell>
          <cell r="Y9">
            <v>1.8873030300558475</v>
          </cell>
          <cell r="Z9">
            <v>1.9401475148974112</v>
          </cell>
          <cell r="AA9">
            <v>1.9944716453145388</v>
          </cell>
          <cell r="AB9">
            <v>2.050316851383346</v>
          </cell>
          <cell r="AC9">
            <v>2.10772572322208</v>
          </cell>
          <cell r="AD9">
            <v>2.166742043472298</v>
          </cell>
          <cell r="AE9">
            <v>2.2274108206895225</v>
          </cell>
          <cell r="AF9">
            <v>2.289778323668829</v>
          </cell>
          <cell r="AG9">
            <v>2.3538921167315565</v>
          </cell>
        </row>
        <row r="12">
          <cell r="C12">
            <v>0.028</v>
          </cell>
          <cell r="D12">
            <v>0.028</v>
          </cell>
          <cell r="E12">
            <v>0.028</v>
          </cell>
          <cell r="F12">
            <v>0.028</v>
          </cell>
          <cell r="G12">
            <v>0.028</v>
          </cell>
          <cell r="H12">
            <v>0.028</v>
          </cell>
          <cell r="I12">
            <v>0.028</v>
          </cell>
          <cell r="J12">
            <v>0.028</v>
          </cell>
          <cell r="K12">
            <v>0.028</v>
          </cell>
          <cell r="L12">
            <v>0.028</v>
          </cell>
          <cell r="M12">
            <v>0.028</v>
          </cell>
          <cell r="N12">
            <v>0.028</v>
          </cell>
          <cell r="O12">
            <v>0.028</v>
          </cell>
          <cell r="P12">
            <v>0.028</v>
          </cell>
          <cell r="Q12">
            <v>0.028</v>
          </cell>
          <cell r="R12">
            <v>0.028</v>
          </cell>
          <cell r="S12">
            <v>0.028</v>
          </cell>
          <cell r="T12">
            <v>0.028</v>
          </cell>
          <cell r="U12">
            <v>0.028</v>
          </cell>
          <cell r="V12">
            <v>0.028</v>
          </cell>
          <cell r="W12">
            <v>0.028</v>
          </cell>
          <cell r="X12">
            <v>0.028</v>
          </cell>
          <cell r="Y12">
            <v>0.028</v>
          </cell>
          <cell r="Z12">
            <v>0.028</v>
          </cell>
          <cell r="AA12">
            <v>0.028</v>
          </cell>
          <cell r="AB12">
            <v>0.028</v>
          </cell>
          <cell r="AC12">
            <v>0.028</v>
          </cell>
          <cell r="AD12">
            <v>0.028</v>
          </cell>
          <cell r="AE12">
            <v>0.028</v>
          </cell>
          <cell r="AF12">
            <v>0.028</v>
          </cell>
          <cell r="AG12">
            <v>0.028</v>
          </cell>
        </row>
        <row r="13">
          <cell r="B13">
            <v>1</v>
          </cell>
          <cell r="C13">
            <v>1.028</v>
          </cell>
          <cell r="D13">
            <v>1.056784</v>
          </cell>
          <cell r="E13">
            <v>1.086373952</v>
          </cell>
          <cell r="F13">
            <v>1.116792422656</v>
          </cell>
          <cell r="G13">
            <v>1.148062610490368</v>
          </cell>
          <cell r="H13">
            <v>1.1802083635840983</v>
          </cell>
          <cell r="I13">
            <v>1.213254197764453</v>
          </cell>
          <cell r="J13">
            <v>1.2472253153018578</v>
          </cell>
          <cell r="K13">
            <v>1.2821476241303098</v>
          </cell>
          <cell r="L13">
            <v>1.3180477576059586</v>
          </cell>
          <cell r="M13">
            <v>1.3549530948189255</v>
          </cell>
          <cell r="N13">
            <v>1.3928917814738555</v>
          </cell>
          <cell r="O13">
            <v>1.4318927513551234</v>
          </cell>
          <cell r="P13">
            <v>1.471985748393067</v>
          </cell>
          <cell r="Q13">
            <v>1.513201349348073</v>
          </cell>
          <cell r="R13">
            <v>1.5555709871298191</v>
          </cell>
          <cell r="S13">
            <v>1.599126974769454</v>
          </cell>
          <cell r="T13">
            <v>1.6439025300629988</v>
          </cell>
          <cell r="U13">
            <v>1.6899318009047628</v>
          </cell>
          <cell r="V13">
            <v>1.7372498913300962</v>
          </cell>
          <cell r="W13">
            <v>1.785892888287339</v>
          </cell>
          <cell r="X13">
            <v>1.8358978891593847</v>
          </cell>
          <cell r="Y13">
            <v>1.8873030300558475</v>
          </cell>
          <cell r="Z13">
            <v>1.9401475148974112</v>
          </cell>
          <cell r="AA13">
            <v>1.9944716453145388</v>
          </cell>
          <cell r="AB13">
            <v>2.050316851383346</v>
          </cell>
          <cell r="AC13">
            <v>2.10772572322208</v>
          </cell>
          <cell r="AD13">
            <v>2.166742043472298</v>
          </cell>
          <cell r="AE13">
            <v>2.2274108206895225</v>
          </cell>
          <cell r="AF13">
            <v>2.289778323668829</v>
          </cell>
          <cell r="AG13">
            <v>2.3538921167315565</v>
          </cell>
        </row>
        <row r="16">
          <cell r="C16">
            <v>0.028</v>
          </cell>
          <cell r="D16">
            <v>0.028</v>
          </cell>
          <cell r="E16">
            <v>0.028</v>
          </cell>
          <cell r="F16">
            <v>0.028</v>
          </cell>
          <cell r="G16">
            <v>0.028</v>
          </cell>
          <cell r="H16">
            <v>0.028</v>
          </cell>
          <cell r="I16">
            <v>0.028</v>
          </cell>
          <cell r="J16">
            <v>0.028</v>
          </cell>
          <cell r="K16">
            <v>0.028</v>
          </cell>
          <cell r="L16">
            <v>0.028</v>
          </cell>
          <cell r="M16">
            <v>0.028</v>
          </cell>
          <cell r="N16">
            <v>0.028</v>
          </cell>
          <cell r="O16">
            <v>0.028</v>
          </cell>
          <cell r="P16">
            <v>0.028</v>
          </cell>
          <cell r="Q16">
            <v>0.028</v>
          </cell>
          <cell r="R16">
            <v>0.028</v>
          </cell>
          <cell r="S16">
            <v>0.028</v>
          </cell>
          <cell r="T16">
            <v>0.028</v>
          </cell>
          <cell r="U16">
            <v>0.028</v>
          </cell>
          <cell r="V16">
            <v>0.028</v>
          </cell>
          <cell r="W16">
            <v>0.028</v>
          </cell>
          <cell r="X16">
            <v>0.028</v>
          </cell>
          <cell r="Y16">
            <v>0.028</v>
          </cell>
          <cell r="Z16">
            <v>0.028</v>
          </cell>
          <cell r="AA16">
            <v>0.028</v>
          </cell>
          <cell r="AB16">
            <v>0.028</v>
          </cell>
          <cell r="AC16">
            <v>0.028</v>
          </cell>
          <cell r="AD16">
            <v>0.028</v>
          </cell>
          <cell r="AE16">
            <v>0.028</v>
          </cell>
          <cell r="AF16">
            <v>0.028</v>
          </cell>
          <cell r="AG16">
            <v>0.028</v>
          </cell>
        </row>
        <row r="17">
          <cell r="B17">
            <v>1</v>
          </cell>
          <cell r="C17">
            <v>1.028</v>
          </cell>
          <cell r="D17">
            <v>1.056784</v>
          </cell>
          <cell r="E17">
            <v>1.086373952</v>
          </cell>
          <cell r="F17">
            <v>1.116792422656</v>
          </cell>
          <cell r="G17">
            <v>1.148062610490368</v>
          </cell>
          <cell r="H17">
            <v>1.1802083635840983</v>
          </cell>
          <cell r="I17">
            <v>1.213254197764453</v>
          </cell>
          <cell r="J17">
            <v>1.2472253153018578</v>
          </cell>
          <cell r="K17">
            <v>1.2821476241303098</v>
          </cell>
          <cell r="L17">
            <v>1.3180477576059586</v>
          </cell>
          <cell r="M17">
            <v>1.3549530948189255</v>
          </cell>
          <cell r="N17">
            <v>1.3928917814738555</v>
          </cell>
          <cell r="O17">
            <v>1.4318927513551234</v>
          </cell>
          <cell r="P17">
            <v>1.471985748393067</v>
          </cell>
          <cell r="Q17">
            <v>1.513201349348073</v>
          </cell>
          <cell r="R17">
            <v>1.5555709871298191</v>
          </cell>
          <cell r="S17">
            <v>1.599126974769454</v>
          </cell>
          <cell r="T17">
            <v>1.6439025300629988</v>
          </cell>
          <cell r="U17">
            <v>1.6899318009047628</v>
          </cell>
          <cell r="V17">
            <v>1.7372498913300962</v>
          </cell>
          <cell r="W17">
            <v>1.785892888287339</v>
          </cell>
          <cell r="X17">
            <v>1.8358978891593847</v>
          </cell>
          <cell r="Y17">
            <v>1.8873030300558475</v>
          </cell>
          <cell r="Z17">
            <v>1.9401475148974112</v>
          </cell>
          <cell r="AA17">
            <v>1.9944716453145388</v>
          </cell>
          <cell r="AB17">
            <v>2.050316851383346</v>
          </cell>
          <cell r="AC17">
            <v>2.10772572322208</v>
          </cell>
          <cell r="AD17">
            <v>2.166742043472298</v>
          </cell>
          <cell r="AE17">
            <v>2.2274108206895225</v>
          </cell>
          <cell r="AF17">
            <v>2.289778323668829</v>
          </cell>
          <cell r="AG17">
            <v>2.3538921167315565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85"/>
  <sheetViews>
    <sheetView showGridLines="0" tabSelected="1" zoomScale="70" zoomScaleNormal="70" workbookViewId="0" topLeftCell="A1">
      <selection activeCell="F46" sqref="F46"/>
    </sheetView>
  </sheetViews>
  <sheetFormatPr defaultColWidth="8.7109375" defaultRowHeight="12.75"/>
  <cols>
    <col min="1" max="1" width="4.421875" style="121" customWidth="1"/>
    <col min="2" max="2" width="3.00390625" style="122" customWidth="1"/>
    <col min="3" max="3" width="31.421875" style="121" customWidth="1"/>
    <col min="4" max="4" width="86.7109375" style="121" customWidth="1"/>
    <col min="5" max="5" width="20.8515625" style="121" customWidth="1"/>
    <col min="6" max="6" width="18.00390625" style="121" customWidth="1"/>
    <col min="7" max="7" width="13.00390625" style="121" customWidth="1"/>
    <col min="8" max="8" width="25.421875" style="121" customWidth="1"/>
    <col min="9" max="9" width="18.28125" style="121" customWidth="1"/>
    <col min="10" max="10" width="20.7109375" style="121" customWidth="1"/>
    <col min="11" max="11" width="13.7109375" style="121" bestFit="1" customWidth="1"/>
    <col min="12" max="16384" width="8.7109375" style="121" customWidth="1"/>
  </cols>
  <sheetData>
    <row r="1" spans="4:10" s="65" customFormat="1" ht="18" customHeight="1">
      <c r="D1" s="74"/>
      <c r="E1" s="74"/>
      <c r="G1" s="75"/>
      <c r="J1" s="8"/>
    </row>
    <row r="2" spans="2:13" s="4" customFormat="1" ht="18" customHeight="1">
      <c r="B2" s="50">
        <v>1</v>
      </c>
      <c r="C2" s="49" t="s">
        <v>56</v>
      </c>
      <c r="D2" s="93"/>
      <c r="F2" s="64"/>
      <c r="G2" s="64"/>
      <c r="H2" s="64"/>
      <c r="I2" s="64"/>
      <c r="K2" s="118"/>
      <c r="L2" s="3"/>
      <c r="M2" s="3"/>
    </row>
    <row r="3" spans="3:10" s="12" customFormat="1" ht="15.75" customHeight="1">
      <c r="C3" s="119"/>
      <c r="D3" s="64"/>
      <c r="E3" s="64"/>
      <c r="G3" s="120"/>
      <c r="J3" s="2"/>
    </row>
    <row r="4" spans="3:4" ht="15">
      <c r="C4" s="177" t="s">
        <v>110</v>
      </c>
      <c r="D4" s="176" t="s">
        <v>111</v>
      </c>
    </row>
    <row r="5" spans="3:4" ht="15">
      <c r="C5" s="175" t="s">
        <v>109</v>
      </c>
      <c r="D5" s="68"/>
    </row>
    <row r="8" spans="2:5" ht="21" customHeight="1">
      <c r="B8" s="61">
        <v>1</v>
      </c>
      <c r="C8" s="40" t="s">
        <v>84</v>
      </c>
      <c r="D8" s="42"/>
      <c r="E8" s="44"/>
    </row>
    <row r="9" ht="15.75" customHeight="1"/>
    <row r="10" spans="2:6" ht="15">
      <c r="B10" s="115"/>
      <c r="D10" s="69" t="s">
        <v>3</v>
      </c>
      <c r="E10" s="66"/>
      <c r="F10" s="57"/>
    </row>
    <row r="11" spans="2:6" ht="15.75" customHeight="1">
      <c r="B11" s="115"/>
      <c r="D11" s="70" t="s">
        <v>112</v>
      </c>
      <c r="E11" s="67"/>
      <c r="F11" s="57" t="str">
        <f>IF((AND(E11&gt;=1,E11&lt;=2)=TRUE),"OK","verificare!")</f>
        <v>verificare!</v>
      </c>
    </row>
    <row r="12" spans="2:6" ht="15.75" customHeight="1">
      <c r="B12" s="115"/>
      <c r="D12" s="72" t="s">
        <v>4</v>
      </c>
      <c r="E12" s="91">
        <f>E10+E11-1</f>
        <v>-1</v>
      </c>
      <c r="F12" s="57"/>
    </row>
    <row r="13" spans="2:6" ht="15.75" customHeight="1">
      <c r="B13" s="115"/>
      <c r="D13" s="73" t="s">
        <v>10</v>
      </c>
      <c r="E13" s="154">
        <f>E12+1</f>
        <v>0</v>
      </c>
      <c r="F13" s="57"/>
    </row>
    <row r="14" spans="2:6" ht="15.75" customHeight="1" hidden="1">
      <c r="B14" s="123"/>
      <c r="D14" s="71" t="s">
        <v>11</v>
      </c>
      <c r="E14" s="68">
        <v>8</v>
      </c>
      <c r="F14" s="57"/>
    </row>
    <row r="15" spans="2:6" ht="15.75" customHeight="1" hidden="1">
      <c r="B15" s="123"/>
      <c r="D15" s="72" t="s">
        <v>43</v>
      </c>
      <c r="E15" s="91">
        <f>E13+E14-1</f>
        <v>7</v>
      </c>
      <c r="F15" s="57"/>
    </row>
    <row r="16" spans="2:6" ht="15.75" customHeight="1" hidden="1">
      <c r="B16" s="115"/>
      <c r="D16" s="73" t="s">
        <v>54</v>
      </c>
      <c r="E16" s="92">
        <f>E11+E14</f>
        <v>8</v>
      </c>
      <c r="F16" s="57"/>
    </row>
    <row r="17" ht="15.75" customHeight="1"/>
    <row r="18" spans="2:12" ht="21.75" customHeight="1">
      <c r="B18" s="61">
        <v>2</v>
      </c>
      <c r="C18" s="40" t="s">
        <v>26</v>
      </c>
      <c r="D18" s="41"/>
      <c r="E18" s="41"/>
      <c r="F18" s="77"/>
      <c r="H18" s="77"/>
      <c r="I18" s="77"/>
      <c r="J18" s="77"/>
      <c r="K18" s="77"/>
      <c r="L18" s="77"/>
    </row>
    <row r="19" spans="2:12" ht="31.5" customHeight="1">
      <c r="B19" s="115"/>
      <c r="C19" s="124" t="s">
        <v>0</v>
      </c>
      <c r="D19" s="105" t="s">
        <v>74</v>
      </c>
      <c r="E19" s="139"/>
      <c r="F19" s="57"/>
      <c r="H19" s="77"/>
      <c r="I19" s="77"/>
      <c r="J19" s="77"/>
      <c r="K19" s="77"/>
      <c r="L19" s="77"/>
    </row>
    <row r="20" spans="2:12" ht="31.5" customHeight="1">
      <c r="B20" s="116"/>
      <c r="C20" s="125" t="s">
        <v>0</v>
      </c>
      <c r="D20" s="105" t="s">
        <v>73</v>
      </c>
      <c r="E20" s="140"/>
      <c r="F20" s="57"/>
      <c r="H20" s="77"/>
      <c r="I20" s="77"/>
      <c r="J20" s="77"/>
      <c r="K20" s="77"/>
      <c r="L20" s="77"/>
    </row>
    <row r="21" spans="2:12" ht="22.5" customHeight="1">
      <c r="B21" s="116"/>
      <c r="C21" s="125" t="s">
        <v>0</v>
      </c>
      <c r="D21" s="165" t="s">
        <v>75</v>
      </c>
      <c r="E21" s="140"/>
      <c r="F21" s="57"/>
      <c r="G21" s="2"/>
      <c r="H21" s="77"/>
      <c r="I21" s="77"/>
      <c r="J21" s="77"/>
      <c r="K21" s="77"/>
      <c r="L21" s="77"/>
    </row>
    <row r="22" spans="2:12" ht="15.75" customHeight="1">
      <c r="B22" s="116"/>
      <c r="C22" s="37" t="s">
        <v>2</v>
      </c>
      <c r="D22" s="106" t="s">
        <v>45</v>
      </c>
      <c r="E22" s="141">
        <f>SUM(E19:E21)</f>
        <v>0</v>
      </c>
      <c r="F22" s="57" t="str">
        <f>IF((AND(E22&lt;=5000000,E22&gt;=3000000)=TRUE),"OK","Attenzione! L'investimento deve essere compreso tra 3 e 5 milioni di euro")</f>
        <v>Attenzione! L'investimento deve essere compreso tra 3 e 5 milioni di euro</v>
      </c>
      <c r="G22" s="2"/>
      <c r="H22" s="77"/>
      <c r="I22" s="77"/>
      <c r="J22" s="77"/>
      <c r="K22" s="77"/>
      <c r="L22" s="77"/>
    </row>
    <row r="23" spans="2:12" ht="24" customHeight="1">
      <c r="B23" s="116"/>
      <c r="C23" s="74"/>
      <c r="D23" s="117"/>
      <c r="E23" s="75"/>
      <c r="F23" s="114"/>
      <c r="G23" s="2"/>
      <c r="H23" s="4"/>
      <c r="I23" s="65"/>
      <c r="J23" s="117"/>
      <c r="K23" s="8"/>
      <c r="L23" s="8"/>
    </row>
    <row r="24" spans="2:12" ht="21" customHeight="1">
      <c r="B24" s="61">
        <v>3</v>
      </c>
      <c r="C24" s="42" t="s">
        <v>31</v>
      </c>
      <c r="D24" s="43"/>
      <c r="E24" s="43"/>
      <c r="F24" s="60"/>
      <c r="G24" s="2"/>
      <c r="H24" s="4"/>
      <c r="I24" s="65"/>
      <c r="J24" s="117"/>
      <c r="K24" s="8"/>
      <c r="L24" s="8"/>
    </row>
    <row r="25" spans="2:12" ht="117.75" customHeight="1">
      <c r="B25" s="116"/>
      <c r="C25" s="107" t="s">
        <v>20</v>
      </c>
      <c r="D25" s="111" t="str">
        <f>D19</f>
        <v>Terreni, Fabbricati e lavori di recupero, ristrutturazione, riqualificazione e ampliamento di immobili</v>
      </c>
      <c r="E25" s="111" t="str">
        <f>D20</f>
        <v>Machinari, Strumenti, Attrezzature e impianti ad essi connessi</v>
      </c>
      <c r="F25" s="111" t="str">
        <f>D21</f>
        <v>Costi attivi immateriali direttamente connessi a macchinari, strumenti e attrezzature</v>
      </c>
      <c r="G25" s="2"/>
      <c r="H25" s="4"/>
      <c r="I25" s="65"/>
      <c r="J25" s="117"/>
      <c r="K25" s="8"/>
      <c r="L25" s="8"/>
    </row>
    <row r="26" spans="2:12" ht="15" customHeight="1">
      <c r="B26" s="116"/>
      <c r="C26" s="108">
        <f>'1 Investimento'!E10</f>
        <v>0</v>
      </c>
      <c r="D26" s="109">
        <v>1</v>
      </c>
      <c r="E26" s="109">
        <v>1</v>
      </c>
      <c r="F26" s="109">
        <v>1</v>
      </c>
      <c r="G26" s="2"/>
      <c r="H26" s="4"/>
      <c r="I26" s="65"/>
      <c r="J26" s="117"/>
      <c r="K26" s="8"/>
      <c r="L26" s="8"/>
    </row>
    <row r="27" spans="2:12" ht="15" customHeight="1">
      <c r="B27" s="116"/>
      <c r="C27" s="108" t="str">
        <f>IF(C26="-","-",IF(C26+1&lt;='1 Investimento'!$E$12,C26+1,"-"))</f>
        <v>-</v>
      </c>
      <c r="D27" s="110">
        <v>0</v>
      </c>
      <c r="E27" s="110">
        <v>0</v>
      </c>
      <c r="F27" s="110">
        <v>0</v>
      </c>
      <c r="G27" s="2"/>
      <c r="H27" s="4"/>
      <c r="I27" s="65"/>
      <c r="J27" s="117"/>
      <c r="K27" s="8"/>
      <c r="L27" s="8"/>
    </row>
    <row r="28" spans="2:12" ht="15" customHeight="1" hidden="1">
      <c r="B28" s="115"/>
      <c r="C28" s="108" t="str">
        <f>IF(C27="-","-",IF(C27+1&lt;='1 Investimento'!$E$12,C27+1,"-"))</f>
        <v>-</v>
      </c>
      <c r="D28" s="110">
        <v>0</v>
      </c>
      <c r="E28" s="110">
        <v>0</v>
      </c>
      <c r="F28" s="110">
        <v>0</v>
      </c>
      <c r="G28" s="2"/>
      <c r="H28" s="4"/>
      <c r="I28" s="65"/>
      <c r="J28" s="117"/>
      <c r="K28" s="8"/>
      <c r="L28" s="8"/>
    </row>
    <row r="29" spans="2:12" ht="15" customHeight="1" hidden="1">
      <c r="B29" s="115"/>
      <c r="C29" s="108" t="str">
        <f>IF(C28="-","-",IF(C28+1&lt;='1 Investimento'!$E$12,C28+1,"-"))</f>
        <v>-</v>
      </c>
      <c r="D29" s="110">
        <v>0</v>
      </c>
      <c r="E29" s="110">
        <v>0</v>
      </c>
      <c r="F29" s="110">
        <v>0</v>
      </c>
      <c r="G29" s="2"/>
      <c r="H29" s="4"/>
      <c r="I29" s="65"/>
      <c r="J29" s="117"/>
      <c r="K29" s="8"/>
      <c r="L29" s="8"/>
    </row>
    <row r="30" spans="2:12" ht="15" customHeight="1" hidden="1">
      <c r="B30" s="115"/>
      <c r="C30" s="108" t="str">
        <f>IF(C29="-","-",IF(C29+1&lt;='1 Investimento'!$E$12,C29+1,"-"))</f>
        <v>-</v>
      </c>
      <c r="D30" s="110">
        <v>0</v>
      </c>
      <c r="E30" s="110">
        <v>0</v>
      </c>
      <c r="F30" s="110">
        <v>0</v>
      </c>
      <c r="G30" s="2"/>
      <c r="H30" s="4"/>
      <c r="I30" s="65"/>
      <c r="J30" s="117"/>
      <c r="K30" s="8"/>
      <c r="L30" s="8"/>
    </row>
    <row r="31" spans="2:12" ht="15" customHeight="1" hidden="1">
      <c r="B31" s="115"/>
      <c r="C31" s="108" t="str">
        <f>IF(C30="-","-",IF(C30+1&lt;='1 Investimento'!$E$12,C30+1,"-"))</f>
        <v>-</v>
      </c>
      <c r="D31" s="110">
        <v>0</v>
      </c>
      <c r="E31" s="110">
        <v>0</v>
      </c>
      <c r="F31" s="110">
        <v>0</v>
      </c>
      <c r="G31" s="2"/>
      <c r="H31" s="4"/>
      <c r="I31" s="65"/>
      <c r="J31" s="117"/>
      <c r="K31" s="8"/>
      <c r="L31" s="8"/>
    </row>
    <row r="32" spans="2:12" ht="15" customHeight="1">
      <c r="B32" s="127"/>
      <c r="C32" s="153" t="s">
        <v>6</v>
      </c>
      <c r="D32" s="95" t="str">
        <f ca="1">IF(COUNTIF(D26:D31,"&gt;0")=0,"Null",IF(SUM(D26:INDIRECT(ADDRESS(ROW(D26)+'1 Investimento'!$E$11-1,COLUMN())))=1,"OK","Errore"))</f>
        <v>OK</v>
      </c>
      <c r="E32" s="95" t="str">
        <f ca="1">IF(COUNTIF(E26:E31,"&gt;0")=0,"Null",IF(SUM(E26:INDIRECT(ADDRESS(ROW(E26)+'1 Investimento'!$E$11-1,COLUMN())))=1,"OK","Errore"))</f>
        <v>OK</v>
      </c>
      <c r="F32" s="95" t="str">
        <f ca="1">IF(COUNTIF(F26:F31,"&gt;0")=0,"Null",IF(SUM(F26:INDIRECT(ADDRESS(ROW(F26)+'1 Investimento'!$E$11-1,COLUMN())))=1,"OK","Errore"))</f>
        <v>OK</v>
      </c>
      <c r="G32" s="2"/>
      <c r="H32" s="4"/>
      <c r="I32" s="65"/>
      <c r="J32" s="117"/>
      <c r="K32" s="8"/>
      <c r="L32" s="8"/>
    </row>
    <row r="33" spans="2:12" ht="24" customHeight="1">
      <c r="B33" s="127"/>
      <c r="C33" s="117"/>
      <c r="D33" s="117"/>
      <c r="E33" s="117"/>
      <c r="F33" s="117"/>
      <c r="G33" s="117"/>
      <c r="H33" s="117"/>
      <c r="I33" s="117"/>
      <c r="J33" s="117"/>
      <c r="K33" s="8"/>
      <c r="L33" s="8"/>
    </row>
    <row r="34" spans="2:12" ht="24" customHeight="1">
      <c r="B34" s="61">
        <v>4</v>
      </c>
      <c r="C34" s="48" t="s">
        <v>27</v>
      </c>
      <c r="D34" s="41"/>
      <c r="E34" s="103"/>
      <c r="F34" s="128" t="s">
        <v>61</v>
      </c>
      <c r="G34" s="2"/>
      <c r="I34" s="129">
        <f>E22</f>
        <v>0</v>
      </c>
      <c r="J34" s="4"/>
      <c r="L34" s="8"/>
    </row>
    <row r="35" spans="2:12" ht="18" customHeight="1">
      <c r="B35" s="116"/>
      <c r="C35" s="152" t="s">
        <v>0</v>
      </c>
      <c r="D35" s="112" t="s">
        <v>24</v>
      </c>
      <c r="E35" s="139"/>
      <c r="F35" s="114"/>
      <c r="G35" s="2"/>
      <c r="H35" s="4"/>
      <c r="I35" s="65"/>
      <c r="J35" s="117"/>
      <c r="K35" s="8"/>
      <c r="L35" s="8"/>
    </row>
    <row r="36" spans="2:12" ht="18" customHeight="1">
      <c r="B36" s="116"/>
      <c r="C36" s="126" t="s">
        <v>0</v>
      </c>
      <c r="D36" s="112" t="s">
        <v>22</v>
      </c>
      <c r="E36" s="140"/>
      <c r="F36" s="57"/>
      <c r="G36" s="4"/>
      <c r="H36" s="4"/>
      <c r="I36" s="65"/>
      <c r="J36" s="117"/>
      <c r="K36" s="8"/>
      <c r="L36" s="8"/>
    </row>
    <row r="37" spans="2:12" ht="18" customHeight="1">
      <c r="B37" s="116"/>
      <c r="C37" s="151" t="s">
        <v>0</v>
      </c>
      <c r="D37" s="113" t="s">
        <v>28</v>
      </c>
      <c r="E37" s="142"/>
      <c r="F37" s="57"/>
      <c r="G37" s="4"/>
      <c r="H37" s="4"/>
      <c r="I37" s="65"/>
      <c r="J37" s="117"/>
      <c r="K37" s="8"/>
      <c r="L37" s="8"/>
    </row>
    <row r="38" spans="2:12" ht="18" customHeight="1">
      <c r="B38" s="116"/>
      <c r="C38" s="151"/>
      <c r="D38" s="106" t="s">
        <v>7</v>
      </c>
      <c r="E38" s="141">
        <f>SUM(E36:E37)</f>
        <v>0</v>
      </c>
      <c r="F38" s="57"/>
      <c r="G38" s="4"/>
      <c r="H38" s="4"/>
      <c r="I38" s="65"/>
      <c r="J38" s="117"/>
      <c r="K38" s="8"/>
      <c r="L38" s="8"/>
    </row>
    <row r="39" spans="2:12" ht="18" customHeight="1">
      <c r="B39" s="116"/>
      <c r="C39" s="126" t="s">
        <v>0</v>
      </c>
      <c r="D39" s="112" t="s">
        <v>44</v>
      </c>
      <c r="E39" s="140"/>
      <c r="F39" s="57"/>
      <c r="G39" s="130"/>
      <c r="H39" s="4"/>
      <c r="I39" s="65"/>
      <c r="J39" s="117"/>
      <c r="K39" s="8"/>
      <c r="L39" s="8"/>
    </row>
    <row r="40" spans="2:12" ht="18" customHeight="1">
      <c r="B40" s="116"/>
      <c r="C40" s="134" t="s">
        <v>0</v>
      </c>
      <c r="D40" s="113" t="s">
        <v>23</v>
      </c>
      <c r="E40" s="143"/>
      <c r="F40" s="57"/>
      <c r="G40" s="2"/>
      <c r="H40" s="4"/>
      <c r="I40" s="65"/>
      <c r="J40" s="117"/>
      <c r="K40" s="8"/>
      <c r="L40" s="8"/>
    </row>
    <row r="41" spans="2:12" ht="18" customHeight="1">
      <c r="B41" s="116"/>
      <c r="C41" s="37" t="s">
        <v>2</v>
      </c>
      <c r="D41" s="106" t="s">
        <v>25</v>
      </c>
      <c r="E41" s="141">
        <f>+E35+E38+E39+E40</f>
        <v>0</v>
      </c>
      <c r="F41" s="57" t="str">
        <f>IF(E41-E22=0,"OK","ERRORE:")</f>
        <v>OK</v>
      </c>
      <c r="G41" s="158">
        <f>IF($E$41-$E$22&lt;0,$E$22-$E$41,IF($E$41-$E$22&gt;0,$E$41-$E$22,""))</f>
      </c>
      <c r="H41" s="130">
        <f>IF($E$41-$E$22&lt;0,"euro ancora da coprire",IF($E$41-$E$22&gt;0,"di finanziamento in eccesso",""))</f>
      </c>
      <c r="I41" s="65"/>
      <c r="J41" s="131"/>
      <c r="K41" s="8"/>
      <c r="L41" s="8"/>
    </row>
    <row r="42" spans="2:12" ht="24" customHeight="1">
      <c r="B42" s="4"/>
      <c r="C42" s="4"/>
      <c r="D42" s="4"/>
      <c r="E42" s="4"/>
      <c r="F42" s="57"/>
      <c r="G42" s="4"/>
      <c r="H42" s="4"/>
      <c r="I42" s="65"/>
      <c r="J42" s="131"/>
      <c r="K42" s="8"/>
      <c r="L42" s="8"/>
    </row>
    <row r="43" spans="2:12" ht="24" customHeight="1">
      <c r="B43" s="61">
        <v>5</v>
      </c>
      <c r="C43" s="48" t="s">
        <v>62</v>
      </c>
      <c r="D43" s="45"/>
      <c r="E43" s="102"/>
      <c r="F43" s="57"/>
      <c r="G43" s="2"/>
      <c r="H43" s="4"/>
      <c r="I43" s="65"/>
      <c r="J43" s="132"/>
      <c r="K43" s="8"/>
      <c r="L43" s="8"/>
    </row>
    <row r="44" spans="2:12" ht="21" customHeight="1">
      <c r="B44" s="115"/>
      <c r="C44" s="74"/>
      <c r="D44" s="135" t="s">
        <v>46</v>
      </c>
      <c r="E44" s="144"/>
      <c r="F44" s="57"/>
      <c r="G44" s="2"/>
      <c r="H44" s="4"/>
      <c r="I44" s="133"/>
      <c r="J44" s="117"/>
      <c r="K44" s="8"/>
      <c r="L44" s="8"/>
    </row>
    <row r="45" spans="2:12" ht="21" customHeight="1">
      <c r="B45" s="115"/>
      <c r="C45" s="74"/>
      <c r="D45" s="136" t="s">
        <v>47</v>
      </c>
      <c r="E45" s="67"/>
      <c r="F45" s="57"/>
      <c r="G45" s="2"/>
      <c r="H45" s="4"/>
      <c r="I45" s="12"/>
      <c r="J45" s="117"/>
      <c r="K45" s="8"/>
      <c r="L45" s="8"/>
    </row>
    <row r="46" spans="2:12" ht="21" customHeight="1">
      <c r="B46" s="115"/>
      <c r="C46" s="74"/>
      <c r="D46" s="137" t="s">
        <v>9</v>
      </c>
      <c r="E46" s="92">
        <f>'1 Investimento'!E12+E45</f>
        <v>-1</v>
      </c>
      <c r="F46" s="57"/>
      <c r="G46" s="2"/>
      <c r="H46" s="4"/>
      <c r="I46" s="65"/>
      <c r="J46" s="117"/>
      <c r="K46" s="8"/>
      <c r="L46" s="8"/>
    </row>
    <row r="47" spans="2:12" ht="21" customHeight="1">
      <c r="B47" s="115"/>
      <c r="C47" s="74"/>
      <c r="D47" s="135" t="s">
        <v>48</v>
      </c>
      <c r="E47" s="144"/>
      <c r="F47" s="57"/>
      <c r="G47" s="2"/>
      <c r="H47" s="4"/>
      <c r="I47" s="65"/>
      <c r="J47" s="117"/>
      <c r="K47" s="8"/>
      <c r="L47" s="8"/>
    </row>
    <row r="48" spans="2:12" ht="21" customHeight="1">
      <c r="B48" s="116"/>
      <c r="C48" s="74"/>
      <c r="D48" s="136" t="s">
        <v>49</v>
      </c>
      <c r="E48" s="67"/>
      <c r="F48" s="57"/>
      <c r="G48" s="2"/>
      <c r="H48" s="8"/>
      <c r="I48" s="65"/>
      <c r="J48" s="117"/>
      <c r="K48" s="8"/>
      <c r="L48" s="8"/>
    </row>
    <row r="49" spans="2:12" ht="21" customHeight="1">
      <c r="B49" s="4"/>
      <c r="C49" s="74"/>
      <c r="D49" s="138" t="s">
        <v>9</v>
      </c>
      <c r="E49" s="145">
        <f>'1 Investimento'!E12+E48</f>
        <v>-1</v>
      </c>
      <c r="F49" s="57"/>
      <c r="G49" s="2"/>
      <c r="H49" s="8"/>
      <c r="I49" s="65"/>
      <c r="J49" s="117"/>
      <c r="K49" s="8"/>
      <c r="L49" s="8"/>
    </row>
    <row r="50" spans="2:12" ht="24" customHeight="1">
      <c r="B50" s="116"/>
      <c r="C50" s="74"/>
      <c r="D50" s="117"/>
      <c r="E50" s="75"/>
      <c r="F50" s="57"/>
      <c r="G50" s="2"/>
      <c r="H50" s="4"/>
      <c r="I50" s="65"/>
      <c r="J50" s="117"/>
      <c r="K50" s="8"/>
      <c r="L50" s="8"/>
    </row>
    <row r="51" ht="24" customHeight="1">
      <c r="B51" s="121"/>
    </row>
    <row r="52" ht="24" customHeight="1">
      <c r="B52" s="121"/>
    </row>
    <row r="53" ht="24" customHeight="1">
      <c r="B53" s="121"/>
    </row>
    <row r="54" ht="24" customHeight="1">
      <c r="B54" s="121"/>
    </row>
    <row r="55" ht="24" customHeight="1">
      <c r="B55" s="121"/>
    </row>
    <row r="56" ht="24" customHeight="1">
      <c r="B56" s="121"/>
    </row>
    <row r="57" ht="24" customHeight="1">
      <c r="B57" s="121"/>
    </row>
    <row r="58" ht="24" customHeight="1">
      <c r="B58" s="121"/>
    </row>
    <row r="59" ht="24" customHeight="1">
      <c r="B59" s="121"/>
    </row>
    <row r="60" ht="24" customHeight="1">
      <c r="B60" s="121"/>
    </row>
    <row r="61" ht="24" customHeight="1">
      <c r="B61" s="121"/>
    </row>
    <row r="62" ht="24" customHeight="1">
      <c r="B62" s="121"/>
    </row>
    <row r="63" ht="24" customHeight="1">
      <c r="B63" s="121"/>
    </row>
    <row r="64" ht="24" customHeight="1">
      <c r="B64" s="121"/>
    </row>
    <row r="65" ht="24" customHeight="1">
      <c r="B65" s="121"/>
    </row>
    <row r="66" ht="24" customHeight="1">
      <c r="B66" s="121"/>
    </row>
    <row r="67" ht="24" customHeight="1">
      <c r="B67" s="121"/>
    </row>
    <row r="68" ht="24" customHeight="1">
      <c r="B68" s="121"/>
    </row>
    <row r="69" ht="24" customHeight="1">
      <c r="B69" s="121"/>
    </row>
    <row r="70" ht="24" customHeight="1">
      <c r="B70" s="121"/>
    </row>
    <row r="71" ht="24" customHeight="1">
      <c r="B71" s="121"/>
    </row>
    <row r="72" ht="24" customHeight="1">
      <c r="B72" s="121"/>
    </row>
    <row r="73" ht="24" customHeight="1">
      <c r="B73" s="121"/>
    </row>
    <row r="74" ht="24" customHeight="1">
      <c r="B74" s="121"/>
    </row>
    <row r="75" ht="24" customHeight="1">
      <c r="B75" s="121"/>
    </row>
    <row r="76" ht="24" customHeight="1">
      <c r="B76" s="121"/>
    </row>
    <row r="77" ht="24" customHeight="1">
      <c r="B77" s="121"/>
    </row>
    <row r="78" ht="24" customHeight="1">
      <c r="B78" s="121"/>
    </row>
    <row r="79" ht="24" customHeight="1">
      <c r="B79" s="121"/>
    </row>
    <row r="80" ht="24" customHeight="1">
      <c r="B80" s="121"/>
    </row>
    <row r="81" ht="24" customHeight="1">
      <c r="B81" s="121"/>
    </row>
    <row r="82" ht="24" customHeight="1">
      <c r="B82" s="121"/>
    </row>
    <row r="83" ht="24" customHeight="1">
      <c r="B83" s="121"/>
    </row>
    <row r="84" ht="24" customHeight="1">
      <c r="B84" s="121"/>
    </row>
    <row r="85" ht="24" customHeight="1">
      <c r="B85" s="121"/>
    </row>
  </sheetData>
  <sheetProtection/>
  <conditionalFormatting sqref="F11 F32">
    <cfRule type="containsText" priority="25" dxfId="20" operator="containsText" text="OK">
      <formula>NOT(ISERROR(SEARCH("OK",'1 Investimento'!F11)))</formula>
    </cfRule>
  </conditionalFormatting>
  <conditionalFormatting sqref="D26:F26">
    <cfRule type="expression" priority="15" dxfId="33">
      <formula>'1 Investimento'!$C$21="cantiere chiuso"</formula>
    </cfRule>
  </conditionalFormatting>
  <conditionalFormatting sqref="D27:F27">
    <cfRule type="expression" priority="14" dxfId="33">
      <formula>'1 Investimento'!$C$27="-"</formula>
    </cfRule>
  </conditionalFormatting>
  <conditionalFormatting sqref="D28:F28">
    <cfRule type="expression" priority="13" dxfId="33">
      <formula>'1 Investimento'!$C$28="-"</formula>
    </cfRule>
  </conditionalFormatting>
  <conditionalFormatting sqref="D29:F29">
    <cfRule type="expression" priority="12" dxfId="33">
      <formula>'1 Investimento'!$C$29="-"</formula>
    </cfRule>
  </conditionalFormatting>
  <conditionalFormatting sqref="D30:F30">
    <cfRule type="expression" priority="11" dxfId="33">
      <formula>'1 Investimento'!$C$30="-"</formula>
    </cfRule>
  </conditionalFormatting>
  <conditionalFormatting sqref="D31:F31">
    <cfRule type="expression" priority="10" dxfId="33">
      <formula>'1 Investimento'!$C$31="-"</formula>
    </cfRule>
  </conditionalFormatting>
  <conditionalFormatting sqref="G39">
    <cfRule type="expression" priority="16" dxfId="29">
      <formula>'1 Investimento'!$E$32-'1 Investimento'!$E$19&lt;0</formula>
    </cfRule>
    <cfRule type="expression" priority="17" dxfId="28">
      <formula>'1 Investimento'!$E$32-'1 Investimento'!$E$19=0</formula>
    </cfRule>
  </conditionalFormatting>
  <conditionalFormatting sqref="G41:H41">
    <cfRule type="expression" priority="18" dxfId="29">
      <formula>'1 Investimento'!$E$32-'1 Investimento'!$E$19&gt;0</formula>
    </cfRule>
    <cfRule type="expression" priority="19" dxfId="29">
      <formula>'1 Investimento'!$E$32-'1 Investimento'!$E$19&lt;0</formula>
    </cfRule>
    <cfRule type="expression" priority="20" dxfId="28">
      <formula>'1 Investimento'!$E$32-'1 Investimento'!$E$19=0</formula>
    </cfRule>
  </conditionalFormatting>
  <conditionalFormatting sqref="D32">
    <cfRule type="containsText" priority="7" dxfId="20" operator="containsText" text="OK">
      <formula>NOT(ISERROR(SEARCH("OK",'1 Investimento'!D32)))</formula>
    </cfRule>
  </conditionalFormatting>
  <conditionalFormatting sqref="E32">
    <cfRule type="containsText" priority="6" dxfId="20" operator="containsText" text="OK">
      <formula>NOT(ISERROR(SEARCH("OK",'1 Investimento'!E32)))</formula>
    </cfRule>
  </conditionalFormatting>
  <conditionalFormatting sqref="F41">
    <cfRule type="containsText" priority="5" dxfId="20" operator="containsText" text="OK">
      <formula>NOT(ISERROR(SEARCH("OK",'1 Investimento'!F41)))</formula>
    </cfRule>
  </conditionalFormatting>
  <conditionalFormatting sqref="F22">
    <cfRule type="containsText" priority="1" dxfId="20" operator="containsText" text="OK">
      <formula>NOT(ISERROR(SEARCH("OK",'1 Investimento'!F22)))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U221"/>
  <sheetViews>
    <sheetView showGridLines="0" zoomScale="70" zoomScaleNormal="70" zoomScaleSheetLayoutView="100" workbookViewId="0" topLeftCell="B1">
      <selection activeCell="J7" sqref="J7"/>
    </sheetView>
  </sheetViews>
  <sheetFormatPr defaultColWidth="9.7109375" defaultRowHeight="12.75"/>
  <cols>
    <col min="1" max="1" width="4.8515625" style="8" customWidth="1"/>
    <col min="2" max="2" width="5.140625" style="74" customWidth="1"/>
    <col min="3" max="3" width="54.140625" style="65" customWidth="1"/>
    <col min="4" max="4" width="27.421875" style="75" customWidth="1"/>
    <col min="5" max="5" width="24.00390625" style="9" customWidth="1"/>
    <col min="6" max="6" width="20.140625" style="65" customWidth="1"/>
    <col min="7" max="7" width="21.7109375" style="65" customWidth="1"/>
    <col min="8" max="8" width="22.421875" style="65" customWidth="1"/>
    <col min="9" max="9" width="21.7109375" style="65" customWidth="1"/>
    <col min="10" max="10" width="24.140625" style="65" customWidth="1"/>
    <col min="11" max="11" width="25.00390625" style="65" customWidth="1"/>
    <col min="12" max="12" width="20.00390625" style="65" customWidth="1"/>
    <col min="13" max="13" width="23.28125" style="65" customWidth="1"/>
    <col min="14" max="14" width="18.00390625" style="65" customWidth="1"/>
    <col min="15" max="65" width="13.28125" style="65" customWidth="1"/>
    <col min="66" max="66" width="33.7109375" style="65" hidden="1" customWidth="1"/>
    <col min="67" max="67" width="0" style="65" hidden="1" customWidth="1"/>
    <col min="68" max="16384" width="9.7109375" style="65" customWidth="1"/>
  </cols>
  <sheetData>
    <row r="1" ht="12.75" customHeight="1"/>
    <row r="2" spans="2:12" ht="18" customHeight="1">
      <c r="B2" s="18">
        <v>2</v>
      </c>
      <c r="C2" s="49" t="s">
        <v>63</v>
      </c>
      <c r="D2" s="76"/>
      <c r="E2" s="76"/>
      <c r="F2" s="93"/>
      <c r="I2" s="77"/>
      <c r="J2" s="77"/>
      <c r="K2" s="77"/>
      <c r="L2" s="77"/>
    </row>
    <row r="3" spans="1:5" s="77" customFormat="1" ht="16.5" customHeight="1">
      <c r="A3" s="78"/>
      <c r="B3" s="79"/>
      <c r="C3" s="80"/>
      <c r="D3" s="81"/>
      <c r="E3" s="10"/>
    </row>
    <row r="4" spans="2:5" ht="21.75" customHeight="1">
      <c r="B4" s="82" t="s">
        <v>65</v>
      </c>
      <c r="C4" s="164" t="s">
        <v>80</v>
      </c>
      <c r="D4" s="65"/>
      <c r="E4" s="65"/>
    </row>
    <row r="6" spans="3:8" ht="36.75" customHeight="1">
      <c r="C6" s="83" t="s">
        <v>60</v>
      </c>
      <c r="D6" s="84" t="s">
        <v>86</v>
      </c>
      <c r="E6" s="84" t="s">
        <v>90</v>
      </c>
      <c r="F6" s="180" t="s">
        <v>85</v>
      </c>
      <c r="G6" s="181"/>
      <c r="H6" s="84" t="s">
        <v>5</v>
      </c>
    </row>
    <row r="7" spans="2:8" ht="46.5" customHeight="1">
      <c r="B7" s="85">
        <v>1</v>
      </c>
      <c r="C7" s="94"/>
      <c r="D7" s="86"/>
      <c r="E7" s="166"/>
      <c r="F7" s="178"/>
      <c r="G7" s="179"/>
      <c r="H7" s="86"/>
    </row>
    <row r="8" spans="2:8" ht="46.5" customHeight="1">
      <c r="B8" s="85">
        <v>2</v>
      </c>
      <c r="C8" s="94"/>
      <c r="D8" s="86"/>
      <c r="E8" s="166"/>
      <c r="F8" s="178"/>
      <c r="G8" s="179"/>
      <c r="H8" s="86"/>
    </row>
    <row r="9" spans="2:8" ht="46.5" customHeight="1">
      <c r="B9" s="85">
        <v>3</v>
      </c>
      <c r="C9" s="94"/>
      <c r="D9" s="86"/>
      <c r="E9" s="166"/>
      <c r="F9" s="178"/>
      <c r="G9" s="179"/>
      <c r="H9" s="86"/>
    </row>
    <row r="10" spans="2:8" ht="46.5" customHeight="1">
      <c r="B10" s="85">
        <v>4</v>
      </c>
      <c r="C10" s="94"/>
      <c r="D10" s="87"/>
      <c r="E10" s="166"/>
      <c r="F10" s="178"/>
      <c r="G10" s="179"/>
      <c r="H10" s="87"/>
    </row>
    <row r="11" spans="2:8" ht="46.5" customHeight="1">
      <c r="B11" s="85">
        <v>5</v>
      </c>
      <c r="C11" s="94"/>
      <c r="D11" s="86"/>
      <c r="E11" s="166"/>
      <c r="F11" s="178"/>
      <c r="G11" s="179"/>
      <c r="H11" s="86"/>
    </row>
    <row r="12" spans="2:8" ht="46.5" customHeight="1">
      <c r="B12" s="85">
        <v>6</v>
      </c>
      <c r="C12" s="94"/>
      <c r="D12" s="86"/>
      <c r="E12" s="166"/>
      <c r="F12" s="178"/>
      <c r="G12" s="179"/>
      <c r="H12" s="86"/>
    </row>
    <row r="13" spans="2:8" ht="46.5" customHeight="1">
      <c r="B13" s="85">
        <v>7</v>
      </c>
      <c r="C13" s="94"/>
      <c r="D13" s="86"/>
      <c r="E13" s="166"/>
      <c r="F13" s="178"/>
      <c r="G13" s="179"/>
      <c r="H13" s="86"/>
    </row>
    <row r="14" spans="2:8" ht="46.5" customHeight="1">
      <c r="B14" s="85">
        <v>8</v>
      </c>
      <c r="C14" s="94"/>
      <c r="D14" s="86"/>
      <c r="E14" s="166"/>
      <c r="F14" s="178"/>
      <c r="G14" s="179"/>
      <c r="H14" s="86"/>
    </row>
    <row r="15" spans="2:8" ht="46.5" customHeight="1">
      <c r="B15" s="85">
        <v>9</v>
      </c>
      <c r="C15" s="94"/>
      <c r="D15" s="86"/>
      <c r="E15" s="166"/>
      <c r="F15" s="178"/>
      <c r="G15" s="179"/>
      <c r="H15" s="86"/>
    </row>
    <row r="16" spans="2:8" ht="46.5" customHeight="1">
      <c r="B16" s="85">
        <v>10</v>
      </c>
      <c r="C16" s="94"/>
      <c r="D16" s="86"/>
      <c r="E16" s="166"/>
      <c r="F16" s="178"/>
      <c r="G16" s="179"/>
      <c r="H16" s="86"/>
    </row>
    <row r="19" spans="2:5" ht="16.5" customHeight="1">
      <c r="B19" s="82" t="s">
        <v>108</v>
      </c>
      <c r="C19" s="38" t="s">
        <v>76</v>
      </c>
      <c r="D19" s="39"/>
      <c r="E19" s="65"/>
    </row>
    <row r="20" ht="15">
      <c r="C20" s="62"/>
    </row>
    <row r="21" spans="2:5" ht="15">
      <c r="B21" s="37">
        <v>1</v>
      </c>
      <c r="C21" s="161">
        <f>IF(C7="","",C7&amp;" ("&amp;D7&amp;", "&amp;E7&amp;")"&amp;":   "&amp;F7)</f>
      </c>
      <c r="E21" s="99"/>
    </row>
    <row r="22" spans="2:5" ht="15">
      <c r="B22" s="64"/>
      <c r="E22" s="99"/>
    </row>
    <row r="23" spans="1:73" s="4" customFormat="1" ht="16.5" customHeight="1">
      <c r="A23" s="22"/>
      <c r="C23" s="146" t="s">
        <v>82</v>
      </c>
      <c r="D23" s="53">
        <f>'1 Investimento'!$E$13</f>
        <v>0</v>
      </c>
      <c r="E23" s="47">
        <f>IF(D23="anno esterno","anno esterno",IF(D23+1&lt;='1 Investimento'!$E$15,D23+1,"anno esterno"))</f>
        <v>1</v>
      </c>
      <c r="F23" s="47">
        <f>IF(E23="anno esterno","anno esterno",IF(E23+1&lt;='1 Investimento'!$E$15,E23+1,"anno esterno"))</f>
        <v>2</v>
      </c>
      <c r="G23" s="47">
        <f>IF(F23="anno esterno","anno esterno",IF(F23+1&lt;='1 Investimento'!$E$15,F23+1,"anno esterno"))</f>
        <v>3</v>
      </c>
      <c r="H23" s="47">
        <f>IF(G23="anno esterno","anno esterno",IF(G23+1&lt;='1 Investimento'!$E$15,G23+1,"anno esterno"))</f>
        <v>4</v>
      </c>
      <c r="I23" s="47">
        <f>IF(H23="anno esterno","anno esterno",IF(H23+1&lt;='1 Investimento'!$E$15,H23+1,"anno esterno"))</f>
        <v>5</v>
      </c>
      <c r="J23" s="47">
        <f>IF(I23="anno esterno","anno esterno",IF(I23+1&lt;='1 Investimento'!$E$15,I23+1,"anno esterno"))</f>
        <v>6</v>
      </c>
      <c r="K23" s="47">
        <f>IF(J23="anno esterno","anno esterno",IF(J23+1&lt;='1 Investimento'!$E$15,J23+1,"anno esterno"))</f>
        <v>7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</row>
    <row r="24" spans="1:73" s="9" customFormat="1" ht="13.5" customHeight="1">
      <c r="A24" s="23"/>
      <c r="B24" s="64"/>
      <c r="C24" s="162" t="s">
        <v>59</v>
      </c>
      <c r="D24" s="27"/>
      <c r="E24" s="27"/>
      <c r="F24" s="27"/>
      <c r="G24" s="27"/>
      <c r="H24" s="27"/>
      <c r="I24" s="27"/>
      <c r="J24" s="27"/>
      <c r="K24" s="2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</row>
    <row r="25" spans="1:73" s="9" customFormat="1" ht="13.5" customHeight="1">
      <c r="A25" s="23"/>
      <c r="B25" s="64"/>
      <c r="C25" s="163" t="s">
        <v>57</v>
      </c>
      <c r="D25" s="28"/>
      <c r="E25" s="28"/>
      <c r="F25" s="28"/>
      <c r="G25" s="28"/>
      <c r="H25" s="28"/>
      <c r="I25" s="28"/>
      <c r="J25" s="28"/>
      <c r="K25" s="28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</row>
    <row r="26" spans="1:73" s="9" customFormat="1" ht="13.5" customHeight="1">
      <c r="A26" s="23"/>
      <c r="B26" s="64"/>
      <c r="C26" s="163" t="s">
        <v>58</v>
      </c>
      <c r="D26" s="96">
        <f aca="true" t="shared" si="0" ref="D26:K26">D24*D25</f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  <c r="J26" s="31">
        <f t="shared" si="0"/>
        <v>0</v>
      </c>
      <c r="K26" s="31">
        <f t="shared" si="0"/>
        <v>0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</row>
    <row r="27" spans="1:11" ht="15">
      <c r="A27" s="101"/>
      <c r="B27" s="100"/>
      <c r="C27" s="90"/>
      <c r="D27" s="98"/>
      <c r="E27" s="98"/>
      <c r="F27" s="98"/>
      <c r="G27" s="98"/>
      <c r="H27" s="98"/>
      <c r="I27" s="98"/>
      <c r="J27" s="98"/>
      <c r="K27" s="98"/>
    </row>
    <row r="28" spans="1:11" s="4" customFormat="1" ht="12.75" customHeight="1">
      <c r="A28" s="22"/>
      <c r="B28" s="100"/>
      <c r="C28" s="56" t="s">
        <v>83</v>
      </c>
      <c r="D28" s="53">
        <f>'1 Investimento'!$E$13</f>
        <v>0</v>
      </c>
      <c r="E28" s="47">
        <f>IF(D28="anno esterno","anno esterno",IF(D28+1&lt;='1 Investimento'!$E$15,D28+1,"anno esterno"))</f>
        <v>1</v>
      </c>
      <c r="F28" s="47">
        <f>IF(E28="anno esterno","anno esterno",IF(E28+1&lt;='1 Investimento'!$E$15,E28+1,"anno esterno"))</f>
        <v>2</v>
      </c>
      <c r="G28" s="47">
        <f>IF(F28="anno esterno","anno esterno",IF(F28+1&lt;='1 Investimento'!$E$15,F28+1,"anno esterno"))</f>
        <v>3</v>
      </c>
      <c r="H28" s="47">
        <f>IF(G28="anno esterno","anno esterno",IF(G28+1&lt;='1 Investimento'!$E$15,G28+1,"anno esterno"))</f>
        <v>4</v>
      </c>
      <c r="I28" s="47">
        <f>IF(H28="anno esterno","anno esterno",IF(H28+1&lt;='1 Investimento'!$E$15,H28+1,"anno esterno"))</f>
        <v>5</v>
      </c>
      <c r="J28" s="47">
        <f>IF(I28="anno esterno","anno esterno",IF(I28+1&lt;='1 Investimento'!$E$15,I28+1,"anno esterno"))</f>
        <v>6</v>
      </c>
      <c r="K28" s="47">
        <f>IF(J28="anno esterno","anno esterno",IF(J28+1&lt;='1 Investimento'!$E$15,J28+1,"anno esterno"))</f>
        <v>7</v>
      </c>
    </row>
    <row r="29" spans="1:11" s="9" customFormat="1" ht="16.5" customHeight="1">
      <c r="A29" s="23"/>
      <c r="B29" s="100"/>
      <c r="C29" s="89" t="s">
        <v>50</v>
      </c>
      <c r="D29" s="149"/>
      <c r="E29" s="149"/>
      <c r="F29" s="149"/>
      <c r="G29" s="149"/>
      <c r="H29" s="149"/>
      <c r="I29" s="149"/>
      <c r="J29" s="149"/>
      <c r="K29" s="149"/>
    </row>
    <row r="30" spans="1:11" s="9" customFormat="1" ht="16.5" customHeight="1">
      <c r="A30" s="23"/>
      <c r="B30" s="64"/>
      <c r="C30" s="89" t="s">
        <v>8</v>
      </c>
      <c r="D30" s="149"/>
      <c r="E30" s="149"/>
      <c r="F30" s="149"/>
      <c r="G30" s="149"/>
      <c r="H30" s="149"/>
      <c r="I30" s="149"/>
      <c r="J30" s="149"/>
      <c r="K30" s="149"/>
    </row>
    <row r="31" spans="1:11" s="9" customFormat="1" ht="15.75" customHeight="1">
      <c r="A31" s="23"/>
      <c r="B31" s="64"/>
      <c r="C31" s="89" t="s">
        <v>51</v>
      </c>
      <c r="D31" s="149"/>
      <c r="E31" s="149"/>
      <c r="F31" s="149"/>
      <c r="G31" s="149"/>
      <c r="H31" s="149"/>
      <c r="I31" s="149"/>
      <c r="J31" s="149"/>
      <c r="K31" s="149"/>
    </row>
    <row r="32" spans="3:11" ht="15.75" customHeight="1">
      <c r="C32" s="89" t="s">
        <v>32</v>
      </c>
      <c r="D32" s="149"/>
      <c r="E32" s="149"/>
      <c r="F32" s="149"/>
      <c r="G32" s="149"/>
      <c r="H32" s="149"/>
      <c r="I32" s="149"/>
      <c r="J32" s="149"/>
      <c r="K32" s="149"/>
    </row>
    <row r="34" spans="2:3" ht="15">
      <c r="B34" s="37">
        <v>2</v>
      </c>
      <c r="C34" s="161">
        <f>IF(C8="","",C8&amp;" ("&amp;D8&amp;", "&amp;E8&amp;")"&amp;":   "&amp;F8)</f>
      </c>
    </row>
    <row r="36" spans="2:11" ht="13.5" customHeight="1">
      <c r="B36" s="65"/>
      <c r="C36" s="146" t="s">
        <v>82</v>
      </c>
      <c r="D36" s="97">
        <f>'1 Investimento'!$E$13</f>
        <v>0</v>
      </c>
      <c r="E36" s="47">
        <f>IF(D36="anno esterno","anno esterno",IF(D36+1&lt;='1 Investimento'!$E$15,D36+1,"anno esterno"))</f>
        <v>1</v>
      </c>
      <c r="F36" s="47">
        <f>IF(E36="anno esterno","anno esterno",IF(E36+1&lt;='1 Investimento'!$E$15,E36+1,"anno esterno"))</f>
        <v>2</v>
      </c>
      <c r="G36" s="47">
        <f>IF(F36="anno esterno","anno esterno",IF(F36+1&lt;='1 Investimento'!$E$15,F36+1,"anno esterno"))</f>
        <v>3</v>
      </c>
      <c r="H36" s="47">
        <f>IF(G36="anno esterno","anno esterno",IF(G36+1&lt;='1 Investimento'!$E$15,G36+1,"anno esterno"))</f>
        <v>4</v>
      </c>
      <c r="I36" s="47">
        <f>IF(H36="anno esterno","anno esterno",IF(H36+1&lt;='1 Investimento'!$E$15,H36+1,"anno esterno"))</f>
        <v>5</v>
      </c>
      <c r="J36" s="47">
        <f>IF(I36="anno esterno","anno esterno",IF(I36+1&lt;='1 Investimento'!$E$15,I36+1,"anno esterno"))</f>
        <v>6</v>
      </c>
      <c r="K36" s="47">
        <f>IF(J36="anno esterno","anno esterno",IF(J36+1&lt;='1 Investimento'!$E$15,J36+1,"anno esterno"))</f>
        <v>7</v>
      </c>
    </row>
    <row r="37" spans="1:73" s="9" customFormat="1" ht="13.5" customHeight="1">
      <c r="A37" s="23"/>
      <c r="B37" s="64"/>
      <c r="C37" s="162" t="s">
        <v>59</v>
      </c>
      <c r="D37" s="27"/>
      <c r="E37" s="27"/>
      <c r="F37" s="27"/>
      <c r="G37" s="27"/>
      <c r="H37" s="27"/>
      <c r="I37" s="27"/>
      <c r="J37" s="27"/>
      <c r="K37" s="27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</row>
    <row r="38" spans="1:73" s="9" customFormat="1" ht="13.5" customHeight="1">
      <c r="A38" s="23"/>
      <c r="B38" s="64"/>
      <c r="C38" s="163" t="s">
        <v>57</v>
      </c>
      <c r="D38" s="28"/>
      <c r="E38" s="28"/>
      <c r="F38" s="28"/>
      <c r="G38" s="28"/>
      <c r="H38" s="28"/>
      <c r="I38" s="28"/>
      <c r="J38" s="28"/>
      <c r="K38" s="28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</row>
    <row r="39" spans="1:73" s="9" customFormat="1" ht="13.5" customHeight="1">
      <c r="A39" s="23"/>
      <c r="B39" s="64"/>
      <c r="C39" s="163" t="s">
        <v>58</v>
      </c>
      <c r="D39" s="30">
        <f aca="true" t="shared" si="1" ref="D39:K39">D37*D38</f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 s="31">
        <f t="shared" si="1"/>
        <v>0</v>
      </c>
      <c r="J39" s="31">
        <f t="shared" si="1"/>
        <v>0</v>
      </c>
      <c r="K39" s="31">
        <f t="shared" si="1"/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3:5" ht="15">
      <c r="C40" s="90"/>
      <c r="D40" s="65"/>
      <c r="E40" s="65"/>
    </row>
    <row r="41" spans="1:11" ht="15">
      <c r="A41" s="23"/>
      <c r="C41" s="56" t="s">
        <v>83</v>
      </c>
      <c r="D41" s="53">
        <f>'1 Investimento'!$E$13</f>
        <v>0</v>
      </c>
      <c r="E41" s="47">
        <f>IF(D41="anno esterno","anno esterno",IF(D41+1&lt;='1 Investimento'!$E$15,D41+1,"anno esterno"))</f>
        <v>1</v>
      </c>
      <c r="F41" s="47">
        <f>IF(E41="anno esterno","anno esterno",IF(E41+1&lt;='1 Investimento'!$E$15,E41+1,"anno esterno"))</f>
        <v>2</v>
      </c>
      <c r="G41" s="47">
        <f>IF(F41="anno esterno","anno esterno",IF(F41+1&lt;='1 Investimento'!$E$15,F41+1,"anno esterno"))</f>
        <v>3</v>
      </c>
      <c r="H41" s="47">
        <f>IF(G41="anno esterno","anno esterno",IF(G41+1&lt;='1 Investimento'!$E$15,G41+1,"anno esterno"))</f>
        <v>4</v>
      </c>
      <c r="I41" s="47">
        <f>IF(H41="anno esterno","anno esterno",IF(H41+1&lt;='1 Investimento'!$E$15,H41+1,"anno esterno"))</f>
        <v>5</v>
      </c>
      <c r="J41" s="47">
        <f>IF(I41="anno esterno","anno esterno",IF(I41+1&lt;='1 Investimento'!$E$15,I41+1,"anno esterno"))</f>
        <v>6</v>
      </c>
      <c r="K41" s="47">
        <f>IF(J41="anno esterno","anno esterno",IF(J41+1&lt;='1 Investimento'!$E$15,J41+1,"anno esterno"))</f>
        <v>7</v>
      </c>
    </row>
    <row r="42" spans="2:11" ht="15">
      <c r="B42" s="64"/>
      <c r="C42" s="89" t="s">
        <v>50</v>
      </c>
      <c r="D42" s="149"/>
      <c r="E42" s="149"/>
      <c r="F42" s="149"/>
      <c r="G42" s="149"/>
      <c r="H42" s="149"/>
      <c r="I42" s="149"/>
      <c r="J42" s="149"/>
      <c r="K42" s="149"/>
    </row>
    <row r="43" spans="2:11" ht="15">
      <c r="B43" s="64"/>
      <c r="C43" s="89" t="s">
        <v>8</v>
      </c>
      <c r="D43" s="149"/>
      <c r="E43" s="149"/>
      <c r="F43" s="149"/>
      <c r="G43" s="149"/>
      <c r="H43" s="149"/>
      <c r="I43" s="149"/>
      <c r="J43" s="149"/>
      <c r="K43" s="149"/>
    </row>
    <row r="44" spans="2:11" ht="15">
      <c r="B44" s="64"/>
      <c r="C44" s="89" t="s">
        <v>51</v>
      </c>
      <c r="D44" s="149"/>
      <c r="E44" s="149"/>
      <c r="F44" s="149"/>
      <c r="G44" s="149"/>
      <c r="H44" s="149"/>
      <c r="I44" s="149"/>
      <c r="J44" s="149"/>
      <c r="K44" s="149"/>
    </row>
    <row r="45" spans="3:11" ht="15">
      <c r="C45" s="89" t="s">
        <v>32</v>
      </c>
      <c r="D45" s="149"/>
      <c r="E45" s="149"/>
      <c r="F45" s="149"/>
      <c r="G45" s="149"/>
      <c r="H45" s="149"/>
      <c r="I45" s="149"/>
      <c r="J45" s="149"/>
      <c r="K45" s="149"/>
    </row>
    <row r="46" spans="3:5" ht="15">
      <c r="C46" s="150"/>
      <c r="D46" s="65"/>
      <c r="E46" s="65"/>
    </row>
    <row r="47" spans="2:5" ht="15">
      <c r="B47" s="37">
        <v>3</v>
      </c>
      <c r="C47" s="161">
        <f>IF(C9="","",C9&amp;" ("&amp;D9&amp;", "&amp;E9&amp;")"&amp;":   "&amp;F9)</f>
      </c>
      <c r="D47" s="65"/>
      <c r="E47" s="65"/>
    </row>
    <row r="49" spans="1:73" s="4" customFormat="1" ht="12.75" customHeight="1">
      <c r="A49" s="23"/>
      <c r="C49" s="146" t="s">
        <v>82</v>
      </c>
      <c r="D49" s="53">
        <f>'1 Investimento'!$E$13</f>
        <v>0</v>
      </c>
      <c r="E49" s="47">
        <f>IF(D49="anno esterno","anno esterno",IF(D49+1&lt;='1 Investimento'!$E$15,D49+1,"anno esterno"))</f>
        <v>1</v>
      </c>
      <c r="F49" s="47">
        <f>IF(E49="anno esterno","anno esterno",IF(E49+1&lt;='1 Investimento'!$E$15,E49+1,"anno esterno"))</f>
        <v>2</v>
      </c>
      <c r="G49" s="47">
        <f>IF(F49="anno esterno","anno esterno",IF(F49+1&lt;='1 Investimento'!$E$15,F49+1,"anno esterno"))</f>
        <v>3</v>
      </c>
      <c r="H49" s="47">
        <f>IF(G49="anno esterno","anno esterno",IF(G49+1&lt;='1 Investimento'!$E$15,G49+1,"anno esterno"))</f>
        <v>4</v>
      </c>
      <c r="I49" s="47">
        <f>IF(H49="anno esterno","anno esterno",IF(H49+1&lt;='1 Investimento'!$E$15,H49+1,"anno esterno"))</f>
        <v>5</v>
      </c>
      <c r="J49" s="47">
        <f>IF(I49="anno esterno","anno esterno",IF(I49+1&lt;='1 Investimento'!$E$15,I49+1,"anno esterno"))</f>
        <v>6</v>
      </c>
      <c r="K49" s="47">
        <f>IF(J49="anno esterno","anno esterno",IF(J49+1&lt;='1 Investimento'!$E$15,J49+1,"anno esterno"))</f>
        <v>7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</row>
    <row r="50" spans="1:73" s="9" customFormat="1" ht="13.5" customHeight="1">
      <c r="A50" s="23"/>
      <c r="B50" s="64"/>
      <c r="C50" s="162" t="s">
        <v>59</v>
      </c>
      <c r="D50" s="27"/>
      <c r="E50" s="27"/>
      <c r="F50" s="27"/>
      <c r="G50" s="27"/>
      <c r="H50" s="27"/>
      <c r="I50" s="27"/>
      <c r="J50" s="27"/>
      <c r="K50" s="27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</row>
    <row r="51" spans="1:73" s="9" customFormat="1" ht="13.5" customHeight="1">
      <c r="A51" s="23"/>
      <c r="B51" s="64"/>
      <c r="C51" s="163" t="s">
        <v>57</v>
      </c>
      <c r="D51" s="28"/>
      <c r="E51" s="28"/>
      <c r="F51" s="28"/>
      <c r="G51" s="28"/>
      <c r="H51" s="28"/>
      <c r="I51" s="28"/>
      <c r="J51" s="28"/>
      <c r="K51" s="28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</row>
    <row r="52" spans="1:73" s="9" customFormat="1" ht="13.5" customHeight="1">
      <c r="A52" s="23"/>
      <c r="B52" s="64"/>
      <c r="C52" s="163" t="s">
        <v>58</v>
      </c>
      <c r="D52" s="30">
        <f aca="true" t="shared" si="2" ref="D52:K52">D50*D51</f>
        <v>0</v>
      </c>
      <c r="E52" s="31">
        <f t="shared" si="2"/>
        <v>0</v>
      </c>
      <c r="F52" s="31">
        <f t="shared" si="2"/>
        <v>0</v>
      </c>
      <c r="G52" s="31">
        <f t="shared" si="2"/>
        <v>0</v>
      </c>
      <c r="H52" s="31">
        <f t="shared" si="2"/>
        <v>0</v>
      </c>
      <c r="I52" s="31">
        <f t="shared" si="2"/>
        <v>0</v>
      </c>
      <c r="J52" s="31">
        <f t="shared" si="2"/>
        <v>0</v>
      </c>
      <c r="K52" s="31">
        <f t="shared" si="2"/>
        <v>0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</row>
    <row r="53" spans="1:11" ht="15">
      <c r="A53" s="23"/>
      <c r="B53" s="100"/>
      <c r="C53" s="90"/>
      <c r="D53" s="98"/>
      <c r="E53" s="98"/>
      <c r="F53" s="98"/>
      <c r="G53" s="98"/>
      <c r="H53" s="98"/>
      <c r="I53" s="98"/>
      <c r="J53" s="98"/>
      <c r="K53" s="98"/>
    </row>
    <row r="54" spans="1:11" s="4" customFormat="1" ht="12.75" customHeight="1">
      <c r="A54" s="22"/>
      <c r="B54" s="100"/>
      <c r="C54" s="56" t="s">
        <v>83</v>
      </c>
      <c r="D54" s="53">
        <f>'1 Investimento'!$E$13</f>
        <v>0</v>
      </c>
      <c r="E54" s="47">
        <f>IF(D54="anno esterno","anno esterno",IF(D54+1&lt;='1 Investimento'!$E$15,D54+1,"anno esterno"))</f>
        <v>1</v>
      </c>
      <c r="F54" s="47">
        <f>IF(E54="anno esterno","anno esterno",IF(E54+1&lt;='1 Investimento'!$E$15,E54+1,"anno esterno"))</f>
        <v>2</v>
      </c>
      <c r="G54" s="47">
        <f>IF(F54="anno esterno","anno esterno",IF(F54+1&lt;='1 Investimento'!$E$15,F54+1,"anno esterno"))</f>
        <v>3</v>
      </c>
      <c r="H54" s="47">
        <f>IF(G54="anno esterno","anno esterno",IF(G54+1&lt;='1 Investimento'!$E$15,G54+1,"anno esterno"))</f>
        <v>4</v>
      </c>
      <c r="I54" s="47">
        <f>IF(H54="anno esterno","anno esterno",IF(H54+1&lt;='1 Investimento'!$E$15,H54+1,"anno esterno"))</f>
        <v>5</v>
      </c>
      <c r="J54" s="47">
        <f>IF(I54="anno esterno","anno esterno",IF(I54+1&lt;='1 Investimento'!$E$15,I54+1,"anno esterno"))</f>
        <v>6</v>
      </c>
      <c r="K54" s="47">
        <f>IF(J54="anno esterno","anno esterno",IF(J54+1&lt;='1 Investimento'!$E$15,J54+1,"anno esterno"))</f>
        <v>7</v>
      </c>
    </row>
    <row r="55" spans="1:11" s="9" customFormat="1" ht="13.5" customHeight="1">
      <c r="A55" s="23"/>
      <c r="B55" s="100"/>
      <c r="C55" s="89" t="s">
        <v>50</v>
      </c>
      <c r="D55" s="149"/>
      <c r="E55" s="149"/>
      <c r="F55" s="149"/>
      <c r="G55" s="149"/>
      <c r="H55" s="149"/>
      <c r="I55" s="149"/>
      <c r="J55" s="149"/>
      <c r="K55" s="149"/>
    </row>
    <row r="56" spans="1:11" s="9" customFormat="1" ht="13.5" customHeight="1">
      <c r="A56" s="23"/>
      <c r="B56" s="64"/>
      <c r="C56" s="89" t="s">
        <v>8</v>
      </c>
      <c r="D56" s="149"/>
      <c r="E56" s="149"/>
      <c r="F56" s="149"/>
      <c r="G56" s="149"/>
      <c r="H56" s="149"/>
      <c r="I56" s="149"/>
      <c r="J56" s="149"/>
      <c r="K56" s="149"/>
    </row>
    <row r="57" spans="1:11" s="9" customFormat="1" ht="13.5" customHeight="1">
      <c r="A57" s="23"/>
      <c r="B57" s="64"/>
      <c r="C57" s="89" t="s">
        <v>51</v>
      </c>
      <c r="D57" s="149"/>
      <c r="E57" s="149"/>
      <c r="F57" s="149"/>
      <c r="G57" s="149"/>
      <c r="H57" s="149"/>
      <c r="I57" s="149"/>
      <c r="J57" s="149"/>
      <c r="K57" s="149"/>
    </row>
    <row r="58" spans="3:11" ht="15">
      <c r="C58" s="89" t="s">
        <v>32</v>
      </c>
      <c r="D58" s="149"/>
      <c r="E58" s="149"/>
      <c r="F58" s="149"/>
      <c r="G58" s="149"/>
      <c r="H58" s="149"/>
      <c r="I58" s="149"/>
      <c r="J58" s="149"/>
      <c r="K58" s="149"/>
    </row>
    <row r="60" spans="2:3" ht="15">
      <c r="B60" s="37">
        <v>4</v>
      </c>
      <c r="C60" s="161">
        <f>IF(C10="","",C10&amp;" ("&amp;D10&amp;", "&amp;E10&amp;")"&amp;":   "&amp;F10)</f>
      </c>
    </row>
    <row r="62" spans="3:11" ht="15">
      <c r="C62" s="146" t="s">
        <v>82</v>
      </c>
      <c r="D62" s="53">
        <f>'1 Investimento'!$E$13</f>
        <v>0</v>
      </c>
      <c r="E62" s="47">
        <f>IF(D62="anno esterno","anno esterno",IF(D62+1&lt;='1 Investimento'!$E$15,D62+1,"anno esterno"))</f>
        <v>1</v>
      </c>
      <c r="F62" s="47">
        <f>IF(E62="anno esterno","anno esterno",IF(E62+1&lt;='1 Investimento'!$E$15,E62+1,"anno esterno"))</f>
        <v>2</v>
      </c>
      <c r="G62" s="47">
        <f>IF(F62="anno esterno","anno esterno",IF(F62+1&lt;='1 Investimento'!$E$15,F62+1,"anno esterno"))</f>
        <v>3</v>
      </c>
      <c r="H62" s="47">
        <f>IF(G62="anno esterno","anno esterno",IF(G62+1&lt;='1 Investimento'!$E$15,G62+1,"anno esterno"))</f>
        <v>4</v>
      </c>
      <c r="I62" s="47">
        <f>IF(H62="anno esterno","anno esterno",IF(H62+1&lt;='1 Investimento'!$E$15,H62+1,"anno esterno"))</f>
        <v>5</v>
      </c>
      <c r="J62" s="47">
        <f>IF(I62="anno esterno","anno esterno",IF(I62+1&lt;='1 Investimento'!$E$15,I62+1,"anno esterno"))</f>
        <v>6</v>
      </c>
      <c r="K62" s="47">
        <f>IF(J62="anno esterno","anno esterno",IF(J62+1&lt;='1 Investimento'!$E$15,J62+1,"anno esterno"))</f>
        <v>7</v>
      </c>
    </row>
    <row r="63" spans="2:11" ht="15">
      <c r="B63" s="64"/>
      <c r="C63" s="162" t="s">
        <v>59</v>
      </c>
      <c r="D63" s="27"/>
      <c r="E63" s="27"/>
      <c r="F63" s="27"/>
      <c r="G63" s="27"/>
      <c r="H63" s="27"/>
      <c r="I63" s="27"/>
      <c r="J63" s="27"/>
      <c r="K63" s="27"/>
    </row>
    <row r="64" spans="2:11" ht="15">
      <c r="B64" s="64"/>
      <c r="C64" s="163" t="s">
        <v>57</v>
      </c>
      <c r="D64" s="28"/>
      <c r="E64" s="28"/>
      <c r="F64" s="28"/>
      <c r="G64" s="28"/>
      <c r="H64" s="28"/>
      <c r="I64" s="28"/>
      <c r="J64" s="28"/>
      <c r="K64" s="28"/>
    </row>
    <row r="65" spans="2:11" ht="15">
      <c r="B65" s="64"/>
      <c r="C65" s="163" t="s">
        <v>58</v>
      </c>
      <c r="D65" s="30">
        <f aca="true" t="shared" si="3" ref="D65:K65">D63*D64</f>
        <v>0</v>
      </c>
      <c r="E65" s="31">
        <f t="shared" si="3"/>
        <v>0</v>
      </c>
      <c r="F65" s="31">
        <f t="shared" si="3"/>
        <v>0</v>
      </c>
      <c r="G65" s="31">
        <f t="shared" si="3"/>
        <v>0</v>
      </c>
      <c r="H65" s="31">
        <f t="shared" si="3"/>
        <v>0</v>
      </c>
      <c r="I65" s="31">
        <f t="shared" si="3"/>
        <v>0</v>
      </c>
      <c r="J65" s="31">
        <f t="shared" si="3"/>
        <v>0</v>
      </c>
      <c r="K65" s="31">
        <f t="shared" si="3"/>
        <v>0</v>
      </c>
    </row>
    <row r="66" ht="15">
      <c r="C66" s="90"/>
    </row>
    <row r="67" spans="3:11" ht="15">
      <c r="C67" s="56" t="s">
        <v>83</v>
      </c>
      <c r="D67" s="53">
        <f>'1 Investimento'!$E$13</f>
        <v>0</v>
      </c>
      <c r="E67" s="47">
        <f>IF(D67="anno esterno","anno esterno",IF(D67+1&lt;='1 Investimento'!$E$15,D67+1,"anno esterno"))</f>
        <v>1</v>
      </c>
      <c r="F67" s="47">
        <f>IF(E67="anno esterno","anno esterno",IF(E67+1&lt;='1 Investimento'!$E$15,E67+1,"anno esterno"))</f>
        <v>2</v>
      </c>
      <c r="G67" s="47">
        <f>IF(F67="anno esterno","anno esterno",IF(F67+1&lt;='1 Investimento'!$E$15,F67+1,"anno esterno"))</f>
        <v>3</v>
      </c>
      <c r="H67" s="47">
        <f>IF(G67="anno esterno","anno esterno",IF(G67+1&lt;='1 Investimento'!$E$15,G67+1,"anno esterno"))</f>
        <v>4</v>
      </c>
      <c r="I67" s="47">
        <f>IF(H67="anno esterno","anno esterno",IF(H67+1&lt;='1 Investimento'!$E$15,H67+1,"anno esterno"))</f>
        <v>5</v>
      </c>
      <c r="J67" s="47">
        <f>IF(I67="anno esterno","anno esterno",IF(I67+1&lt;='1 Investimento'!$E$15,I67+1,"anno esterno"))</f>
        <v>6</v>
      </c>
      <c r="K67" s="47">
        <f>IF(J67="anno esterno","anno esterno",IF(J67+1&lt;='1 Investimento'!$E$15,J67+1,"anno esterno"))</f>
        <v>7</v>
      </c>
    </row>
    <row r="68" spans="2:11" ht="15">
      <c r="B68" s="64"/>
      <c r="C68" s="89" t="s">
        <v>50</v>
      </c>
      <c r="D68" s="149"/>
      <c r="E68" s="149"/>
      <c r="F68" s="149"/>
      <c r="G68" s="149"/>
      <c r="H68" s="149"/>
      <c r="I68" s="149"/>
      <c r="J68" s="149"/>
      <c r="K68" s="149"/>
    </row>
    <row r="69" spans="2:11" ht="15">
      <c r="B69" s="64"/>
      <c r="C69" s="89" t="s">
        <v>8</v>
      </c>
      <c r="D69" s="149"/>
      <c r="E69" s="149"/>
      <c r="F69" s="149"/>
      <c r="G69" s="149"/>
      <c r="H69" s="149"/>
      <c r="I69" s="149"/>
      <c r="J69" s="149"/>
      <c r="K69" s="149"/>
    </row>
    <row r="70" spans="2:11" ht="15">
      <c r="B70" s="64"/>
      <c r="C70" s="89" t="s">
        <v>51</v>
      </c>
      <c r="D70" s="149"/>
      <c r="E70" s="149"/>
      <c r="F70" s="149"/>
      <c r="G70" s="149"/>
      <c r="H70" s="149"/>
      <c r="I70" s="149"/>
      <c r="J70" s="149"/>
      <c r="K70" s="149"/>
    </row>
    <row r="71" spans="3:11" ht="15">
      <c r="C71" s="89" t="s">
        <v>32</v>
      </c>
      <c r="D71" s="149"/>
      <c r="E71" s="149"/>
      <c r="F71" s="149"/>
      <c r="G71" s="149"/>
      <c r="H71" s="149"/>
      <c r="I71" s="149"/>
      <c r="J71" s="149"/>
      <c r="K71" s="149"/>
    </row>
    <row r="73" spans="2:3" ht="15">
      <c r="B73" s="37">
        <v>5</v>
      </c>
      <c r="C73" s="161">
        <f>IF(C11="","",C11&amp;" ("&amp;D11&amp;", "&amp;E11&amp;")"&amp;":   "&amp;F11)</f>
      </c>
    </row>
    <row r="75" spans="3:11" ht="15">
      <c r="C75" s="146" t="s">
        <v>82</v>
      </c>
      <c r="D75" s="53">
        <f>'1 Investimento'!$E$13</f>
        <v>0</v>
      </c>
      <c r="E75" s="47">
        <f>IF(D75="anno esterno","anno esterno",IF(D75+1&lt;='1 Investimento'!$E$15,D75+1,"anno esterno"))</f>
        <v>1</v>
      </c>
      <c r="F75" s="47">
        <f>IF(E75="anno esterno","anno esterno",IF(E75+1&lt;='1 Investimento'!$E$15,E75+1,"anno esterno"))</f>
        <v>2</v>
      </c>
      <c r="G75" s="47">
        <f>IF(F75="anno esterno","anno esterno",IF(F75+1&lt;='1 Investimento'!$E$15,F75+1,"anno esterno"))</f>
        <v>3</v>
      </c>
      <c r="H75" s="47">
        <f>IF(G75="anno esterno","anno esterno",IF(G75+1&lt;='1 Investimento'!$E$15,G75+1,"anno esterno"))</f>
        <v>4</v>
      </c>
      <c r="I75" s="47">
        <f>IF(H75="anno esterno","anno esterno",IF(H75+1&lt;='1 Investimento'!$E$15,H75+1,"anno esterno"))</f>
        <v>5</v>
      </c>
      <c r="J75" s="47">
        <f>IF(I75="anno esterno","anno esterno",IF(I75+1&lt;='1 Investimento'!$E$15,I75+1,"anno esterno"))</f>
        <v>6</v>
      </c>
      <c r="K75" s="47">
        <f>IF(J75="anno esterno","anno esterno",IF(J75+1&lt;='1 Investimento'!$E$15,J75+1,"anno esterno"))</f>
        <v>7</v>
      </c>
    </row>
    <row r="76" spans="2:11" ht="15">
      <c r="B76" s="64"/>
      <c r="C76" s="162" t="s">
        <v>59</v>
      </c>
      <c r="D76" s="27"/>
      <c r="E76" s="27"/>
      <c r="F76" s="27"/>
      <c r="G76" s="27"/>
      <c r="H76" s="27"/>
      <c r="I76" s="27"/>
      <c r="J76" s="27"/>
      <c r="K76" s="27"/>
    </row>
    <row r="77" spans="2:11" ht="15">
      <c r="B77" s="64"/>
      <c r="C77" s="163" t="s">
        <v>57</v>
      </c>
      <c r="D77" s="28"/>
      <c r="E77" s="28"/>
      <c r="F77" s="28"/>
      <c r="G77" s="28"/>
      <c r="H77" s="28"/>
      <c r="I77" s="28"/>
      <c r="J77" s="28"/>
      <c r="K77" s="28"/>
    </row>
    <row r="78" spans="2:11" ht="15">
      <c r="B78" s="64"/>
      <c r="C78" s="163" t="s">
        <v>58</v>
      </c>
      <c r="D78" s="30">
        <f aca="true" t="shared" si="4" ref="D78:K78">D76*D77</f>
        <v>0</v>
      </c>
      <c r="E78" s="31">
        <f t="shared" si="4"/>
        <v>0</v>
      </c>
      <c r="F78" s="31">
        <f t="shared" si="4"/>
        <v>0</v>
      </c>
      <c r="G78" s="31">
        <f t="shared" si="4"/>
        <v>0</v>
      </c>
      <c r="H78" s="31">
        <f t="shared" si="4"/>
        <v>0</v>
      </c>
      <c r="I78" s="31">
        <f t="shared" si="4"/>
        <v>0</v>
      </c>
      <c r="J78" s="31">
        <f t="shared" si="4"/>
        <v>0</v>
      </c>
      <c r="K78" s="31">
        <f t="shared" si="4"/>
        <v>0</v>
      </c>
    </row>
    <row r="79" ht="15">
      <c r="C79" s="90"/>
    </row>
    <row r="80" spans="3:11" ht="15">
      <c r="C80" s="56" t="s">
        <v>83</v>
      </c>
      <c r="D80" s="53">
        <f>'1 Investimento'!$E$13</f>
        <v>0</v>
      </c>
      <c r="E80" s="47">
        <f>IF(D80="anno esterno","anno esterno",IF(D80+1&lt;='1 Investimento'!$E$15,D80+1,"anno esterno"))</f>
        <v>1</v>
      </c>
      <c r="F80" s="47">
        <f>IF(E80="anno esterno","anno esterno",IF(E80+1&lt;='1 Investimento'!$E$15,E80+1,"anno esterno"))</f>
        <v>2</v>
      </c>
      <c r="G80" s="47">
        <f>IF(F80="anno esterno","anno esterno",IF(F80+1&lt;='1 Investimento'!$E$15,F80+1,"anno esterno"))</f>
        <v>3</v>
      </c>
      <c r="H80" s="47">
        <f>IF(G80="anno esterno","anno esterno",IF(G80+1&lt;='1 Investimento'!$E$15,G80+1,"anno esterno"))</f>
        <v>4</v>
      </c>
      <c r="I80" s="47">
        <f>IF(H80="anno esterno","anno esterno",IF(H80+1&lt;='1 Investimento'!$E$15,H80+1,"anno esterno"))</f>
        <v>5</v>
      </c>
      <c r="J80" s="47">
        <f>IF(I80="anno esterno","anno esterno",IF(I80+1&lt;='1 Investimento'!$E$15,I80+1,"anno esterno"))</f>
        <v>6</v>
      </c>
      <c r="K80" s="47">
        <f>IF(J80="anno esterno","anno esterno",IF(J80+1&lt;='1 Investimento'!$E$15,J80+1,"anno esterno"))</f>
        <v>7</v>
      </c>
    </row>
    <row r="81" spans="2:11" ht="15">
      <c r="B81" s="64"/>
      <c r="C81" s="89" t="s">
        <v>50</v>
      </c>
      <c r="D81" s="149"/>
      <c r="E81" s="149"/>
      <c r="F81" s="149"/>
      <c r="G81" s="149"/>
      <c r="H81" s="149"/>
      <c r="I81" s="149"/>
      <c r="J81" s="149"/>
      <c r="K81" s="149"/>
    </row>
    <row r="82" spans="2:11" ht="15">
      <c r="B82" s="64"/>
      <c r="C82" s="89" t="s">
        <v>8</v>
      </c>
      <c r="D82" s="149"/>
      <c r="E82" s="149"/>
      <c r="F82" s="149"/>
      <c r="G82" s="149"/>
      <c r="H82" s="149"/>
      <c r="I82" s="149"/>
      <c r="J82" s="149"/>
      <c r="K82" s="149"/>
    </row>
    <row r="83" spans="2:11" ht="15">
      <c r="B83" s="64"/>
      <c r="C83" s="89" t="s">
        <v>51</v>
      </c>
      <c r="D83" s="149"/>
      <c r="E83" s="149"/>
      <c r="F83" s="149"/>
      <c r="G83" s="149"/>
      <c r="H83" s="149"/>
      <c r="I83" s="149"/>
      <c r="J83" s="149"/>
      <c r="K83" s="149"/>
    </row>
    <row r="84" spans="3:11" ht="15">
      <c r="C84" s="89" t="s">
        <v>32</v>
      </c>
      <c r="D84" s="149"/>
      <c r="E84" s="149"/>
      <c r="F84" s="149"/>
      <c r="G84" s="149"/>
      <c r="H84" s="149"/>
      <c r="I84" s="149"/>
      <c r="J84" s="149"/>
      <c r="K84" s="149"/>
    </row>
    <row r="86" spans="2:3" ht="15">
      <c r="B86" s="37">
        <v>6</v>
      </c>
      <c r="C86" s="161">
        <f>IF(C12="","",C12&amp;" ("&amp;D12&amp;", "&amp;E12&amp;")"&amp;":   "&amp;F12)</f>
      </c>
    </row>
    <row r="88" spans="3:11" ht="15">
      <c r="C88" s="146" t="s">
        <v>82</v>
      </c>
      <c r="D88" s="53">
        <f>'1 Investimento'!$E$13</f>
        <v>0</v>
      </c>
      <c r="E88" s="47">
        <f>IF(D88="anno esterno","anno esterno",IF(D88+1&lt;='1 Investimento'!$E$15,D88+1,"anno esterno"))</f>
        <v>1</v>
      </c>
      <c r="F88" s="47">
        <f>IF(E88="anno esterno","anno esterno",IF(E88+1&lt;='1 Investimento'!$E$15,E88+1,"anno esterno"))</f>
        <v>2</v>
      </c>
      <c r="G88" s="47">
        <f>IF(F88="anno esterno","anno esterno",IF(F88+1&lt;='1 Investimento'!$E$15,F88+1,"anno esterno"))</f>
        <v>3</v>
      </c>
      <c r="H88" s="47">
        <f>IF(G88="anno esterno","anno esterno",IF(G88+1&lt;='1 Investimento'!$E$15,G88+1,"anno esterno"))</f>
        <v>4</v>
      </c>
      <c r="I88" s="47">
        <f>IF(H88="anno esterno","anno esterno",IF(H88+1&lt;='1 Investimento'!$E$15,H88+1,"anno esterno"))</f>
        <v>5</v>
      </c>
      <c r="J88" s="47">
        <f>IF(I88="anno esterno","anno esterno",IF(I88+1&lt;='1 Investimento'!$E$15,I88+1,"anno esterno"))</f>
        <v>6</v>
      </c>
      <c r="K88" s="47">
        <f>IF(J88="anno esterno","anno esterno",IF(J88+1&lt;='1 Investimento'!$E$15,J88+1,"anno esterno"))</f>
        <v>7</v>
      </c>
    </row>
    <row r="89" spans="2:11" ht="15">
      <c r="B89" s="64"/>
      <c r="C89" s="162" t="s">
        <v>59</v>
      </c>
      <c r="D89" s="27"/>
      <c r="E89" s="27"/>
      <c r="F89" s="27"/>
      <c r="G89" s="27"/>
      <c r="H89" s="27"/>
      <c r="I89" s="27"/>
      <c r="J89" s="27"/>
      <c r="K89" s="27"/>
    </row>
    <row r="90" spans="2:11" ht="15">
      <c r="B90" s="64"/>
      <c r="C90" s="163" t="s">
        <v>57</v>
      </c>
      <c r="D90" s="28"/>
      <c r="E90" s="28"/>
      <c r="F90" s="28"/>
      <c r="G90" s="28"/>
      <c r="H90" s="28"/>
      <c r="I90" s="28"/>
      <c r="J90" s="28"/>
      <c r="K90" s="28"/>
    </row>
    <row r="91" spans="2:11" ht="15">
      <c r="B91" s="64"/>
      <c r="C91" s="163" t="s">
        <v>58</v>
      </c>
      <c r="D91" s="30">
        <f aca="true" t="shared" si="5" ref="D91:K91">D89*D90</f>
        <v>0</v>
      </c>
      <c r="E91" s="31">
        <f t="shared" si="5"/>
        <v>0</v>
      </c>
      <c r="F91" s="31">
        <f t="shared" si="5"/>
        <v>0</v>
      </c>
      <c r="G91" s="31">
        <f t="shared" si="5"/>
        <v>0</v>
      </c>
      <c r="H91" s="31">
        <f t="shared" si="5"/>
        <v>0</v>
      </c>
      <c r="I91" s="31">
        <f t="shared" si="5"/>
        <v>0</v>
      </c>
      <c r="J91" s="31">
        <f t="shared" si="5"/>
        <v>0</v>
      </c>
      <c r="K91" s="31">
        <f t="shared" si="5"/>
        <v>0</v>
      </c>
    </row>
    <row r="92" ht="15">
      <c r="C92" s="90"/>
    </row>
    <row r="93" spans="2:11" ht="15">
      <c r="B93" s="64"/>
      <c r="C93" s="56" t="s">
        <v>83</v>
      </c>
      <c r="D93" s="53">
        <f>'1 Investimento'!$E$13</f>
        <v>0</v>
      </c>
      <c r="E93" s="47">
        <f>IF(D93="anno esterno","anno esterno",IF(D93+1&lt;='1 Investimento'!$E$15,D93+1,"anno esterno"))</f>
        <v>1</v>
      </c>
      <c r="F93" s="47">
        <f>IF(E93="anno esterno","anno esterno",IF(E93+1&lt;='1 Investimento'!$E$15,E93+1,"anno esterno"))</f>
        <v>2</v>
      </c>
      <c r="G93" s="47">
        <f>IF(F93="anno esterno","anno esterno",IF(F93+1&lt;='1 Investimento'!$E$15,F93+1,"anno esterno"))</f>
        <v>3</v>
      </c>
      <c r="H93" s="47">
        <f>IF(G93="anno esterno","anno esterno",IF(G93+1&lt;='1 Investimento'!$E$15,G93+1,"anno esterno"))</f>
        <v>4</v>
      </c>
      <c r="I93" s="47">
        <f>IF(H93="anno esterno","anno esterno",IF(H93+1&lt;='1 Investimento'!$E$15,H93+1,"anno esterno"))</f>
        <v>5</v>
      </c>
      <c r="J93" s="47">
        <f>IF(I93="anno esterno","anno esterno",IF(I93+1&lt;='1 Investimento'!$E$15,I93+1,"anno esterno"))</f>
        <v>6</v>
      </c>
      <c r="K93" s="47">
        <f>IF(J93="anno esterno","anno esterno",IF(J93+1&lt;='1 Investimento'!$E$15,J93+1,"anno esterno"))</f>
        <v>7</v>
      </c>
    </row>
    <row r="94" spans="2:11" ht="15">
      <c r="B94" s="64"/>
      <c r="C94" s="89" t="s">
        <v>50</v>
      </c>
      <c r="D94" s="149"/>
      <c r="E94" s="149"/>
      <c r="F94" s="149"/>
      <c r="G94" s="149"/>
      <c r="H94" s="149"/>
      <c r="I94" s="149"/>
      <c r="J94" s="149"/>
      <c r="K94" s="149"/>
    </row>
    <row r="95" spans="2:11" ht="15">
      <c r="B95" s="64"/>
      <c r="C95" s="89" t="s">
        <v>8</v>
      </c>
      <c r="D95" s="149"/>
      <c r="E95" s="149"/>
      <c r="F95" s="149"/>
      <c r="G95" s="149"/>
      <c r="H95" s="149"/>
      <c r="I95" s="149"/>
      <c r="J95" s="149"/>
      <c r="K95" s="149"/>
    </row>
    <row r="96" spans="2:11" ht="15">
      <c r="B96" s="64"/>
      <c r="C96" s="89" t="s">
        <v>51</v>
      </c>
      <c r="D96" s="149"/>
      <c r="E96" s="149"/>
      <c r="F96" s="149"/>
      <c r="G96" s="149"/>
      <c r="H96" s="149"/>
      <c r="I96" s="149"/>
      <c r="J96" s="149"/>
      <c r="K96" s="149"/>
    </row>
    <row r="97" spans="3:11" ht="15">
      <c r="C97" s="89" t="s">
        <v>32</v>
      </c>
      <c r="D97" s="149"/>
      <c r="E97" s="149"/>
      <c r="F97" s="149"/>
      <c r="G97" s="149"/>
      <c r="H97" s="149"/>
      <c r="I97" s="149"/>
      <c r="J97" s="149"/>
      <c r="K97" s="149"/>
    </row>
    <row r="99" spans="2:3" ht="15">
      <c r="B99" s="37">
        <v>7</v>
      </c>
      <c r="C99" s="161">
        <f>IF(C13="","",C13&amp;" ("&amp;D13&amp;", "&amp;E13&amp;")"&amp;":   "&amp;F13)</f>
      </c>
    </row>
    <row r="101" spans="3:11" ht="15">
      <c r="C101" s="146" t="s">
        <v>82</v>
      </c>
      <c r="D101" s="53">
        <f>'1 Investimento'!$E$13</f>
        <v>0</v>
      </c>
      <c r="E101" s="47">
        <f>IF(D101="anno esterno","anno esterno",IF(D101+1&lt;='1 Investimento'!$E$15,D101+1,"anno esterno"))</f>
        <v>1</v>
      </c>
      <c r="F101" s="47">
        <f>IF(E101="anno esterno","anno esterno",IF(E101+1&lt;='1 Investimento'!$E$15,E101+1,"anno esterno"))</f>
        <v>2</v>
      </c>
      <c r="G101" s="47">
        <f>IF(F101="anno esterno","anno esterno",IF(F101+1&lt;='1 Investimento'!$E$15,F101+1,"anno esterno"))</f>
        <v>3</v>
      </c>
      <c r="H101" s="47">
        <f>IF(G101="anno esterno","anno esterno",IF(G101+1&lt;='1 Investimento'!$E$15,G101+1,"anno esterno"))</f>
        <v>4</v>
      </c>
      <c r="I101" s="47">
        <f>IF(H101="anno esterno","anno esterno",IF(H101+1&lt;='1 Investimento'!$E$15,H101+1,"anno esterno"))</f>
        <v>5</v>
      </c>
      <c r="J101" s="47">
        <f>IF(I101="anno esterno","anno esterno",IF(I101+1&lt;='1 Investimento'!$E$15,I101+1,"anno esterno"))</f>
        <v>6</v>
      </c>
      <c r="K101" s="47">
        <f>IF(J101="anno esterno","anno esterno",IF(J101+1&lt;='1 Investimento'!$E$15,J101+1,"anno esterno"))</f>
        <v>7</v>
      </c>
    </row>
    <row r="102" spans="2:11" ht="15">
      <c r="B102" s="64"/>
      <c r="C102" s="162" t="s">
        <v>59</v>
      </c>
      <c r="D102" s="27"/>
      <c r="E102" s="27"/>
      <c r="F102" s="27"/>
      <c r="G102" s="27"/>
      <c r="H102" s="27"/>
      <c r="I102" s="27"/>
      <c r="J102" s="27"/>
      <c r="K102" s="27"/>
    </row>
    <row r="103" spans="2:11" ht="15">
      <c r="B103" s="64"/>
      <c r="C103" s="163" t="s">
        <v>57</v>
      </c>
      <c r="D103" s="28"/>
      <c r="E103" s="28"/>
      <c r="F103" s="28"/>
      <c r="G103" s="28"/>
      <c r="H103" s="28"/>
      <c r="I103" s="28"/>
      <c r="J103" s="28"/>
      <c r="K103" s="28"/>
    </row>
    <row r="104" spans="2:11" ht="15">
      <c r="B104" s="64"/>
      <c r="C104" s="163" t="s">
        <v>58</v>
      </c>
      <c r="D104" s="30">
        <f aca="true" t="shared" si="6" ref="D104:K104">D102*D103</f>
        <v>0</v>
      </c>
      <c r="E104" s="31">
        <f t="shared" si="6"/>
        <v>0</v>
      </c>
      <c r="F104" s="31">
        <f t="shared" si="6"/>
        <v>0</v>
      </c>
      <c r="G104" s="31">
        <f t="shared" si="6"/>
        <v>0</v>
      </c>
      <c r="H104" s="31">
        <f t="shared" si="6"/>
        <v>0</v>
      </c>
      <c r="I104" s="31">
        <f t="shared" si="6"/>
        <v>0</v>
      </c>
      <c r="J104" s="31">
        <f t="shared" si="6"/>
        <v>0</v>
      </c>
      <c r="K104" s="31">
        <f t="shared" si="6"/>
        <v>0</v>
      </c>
    </row>
    <row r="105" spans="1:5" ht="13.5" customHeight="1">
      <c r="A105" s="23"/>
      <c r="B105" s="65"/>
      <c r="C105" s="90"/>
      <c r="D105" s="65"/>
      <c r="E105" s="65"/>
    </row>
    <row r="106" spans="1:73" s="9" customFormat="1" ht="13.5" customHeight="1">
      <c r="A106" s="23"/>
      <c r="B106" s="65"/>
      <c r="C106" s="56" t="s">
        <v>83</v>
      </c>
      <c r="D106" s="53">
        <f>'1 Investimento'!$E$13</f>
        <v>0</v>
      </c>
      <c r="E106" s="47">
        <f>IF(D106="anno esterno","anno esterno",IF(D106+1&lt;='1 Investimento'!$E$15,D106+1,"anno esterno"))</f>
        <v>1</v>
      </c>
      <c r="F106" s="47">
        <f>IF(E106="anno esterno","anno esterno",IF(E106+1&lt;='1 Investimento'!$E$15,E106+1,"anno esterno"))</f>
        <v>2</v>
      </c>
      <c r="G106" s="47">
        <f>IF(F106="anno esterno","anno esterno",IF(F106+1&lt;='1 Investimento'!$E$15,F106+1,"anno esterno"))</f>
        <v>3</v>
      </c>
      <c r="H106" s="47">
        <f>IF(G106="anno esterno","anno esterno",IF(G106+1&lt;='1 Investimento'!$E$15,G106+1,"anno esterno"))</f>
        <v>4</v>
      </c>
      <c r="I106" s="47">
        <f>IF(H106="anno esterno","anno esterno",IF(H106+1&lt;='1 Investimento'!$E$15,H106+1,"anno esterno"))</f>
        <v>5</v>
      </c>
      <c r="J106" s="47">
        <f>IF(I106="anno esterno","anno esterno",IF(I106+1&lt;='1 Investimento'!$E$15,I106+1,"anno esterno"))</f>
        <v>6</v>
      </c>
      <c r="K106" s="47">
        <f>IF(J106="anno esterno","anno esterno",IF(J106+1&lt;='1 Investimento'!$E$15,J106+1,"anno esterno"))</f>
        <v>7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</row>
    <row r="107" spans="1:73" s="9" customFormat="1" ht="13.5" customHeight="1">
      <c r="A107" s="23"/>
      <c r="B107" s="64"/>
      <c r="C107" s="89" t="s">
        <v>50</v>
      </c>
      <c r="D107" s="149"/>
      <c r="E107" s="149"/>
      <c r="F107" s="149"/>
      <c r="G107" s="149"/>
      <c r="H107" s="149"/>
      <c r="I107" s="149"/>
      <c r="J107" s="149"/>
      <c r="K107" s="149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</row>
    <row r="108" spans="1:73" s="9" customFormat="1" ht="13.5" customHeight="1">
      <c r="A108" s="23"/>
      <c r="B108" s="64"/>
      <c r="C108" s="89" t="s">
        <v>8</v>
      </c>
      <c r="D108" s="149"/>
      <c r="E108" s="149"/>
      <c r="F108" s="149"/>
      <c r="G108" s="149"/>
      <c r="H108" s="149"/>
      <c r="I108" s="149"/>
      <c r="J108" s="149"/>
      <c r="K108" s="149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</row>
    <row r="109" spans="1:11" ht="15">
      <c r="A109" s="23"/>
      <c r="B109" s="64"/>
      <c r="C109" s="89" t="s">
        <v>51</v>
      </c>
      <c r="D109" s="149"/>
      <c r="E109" s="149"/>
      <c r="F109" s="149"/>
      <c r="G109" s="149"/>
      <c r="H109" s="149"/>
      <c r="I109" s="149"/>
      <c r="J109" s="149"/>
      <c r="K109" s="149"/>
    </row>
    <row r="110" spans="1:11" ht="13.5" customHeight="1">
      <c r="A110" s="23"/>
      <c r="C110" s="89" t="s">
        <v>32</v>
      </c>
      <c r="D110" s="149"/>
      <c r="E110" s="149"/>
      <c r="F110" s="149"/>
      <c r="G110" s="149"/>
      <c r="H110" s="149"/>
      <c r="I110" s="149"/>
      <c r="J110" s="149"/>
      <c r="K110" s="149"/>
    </row>
    <row r="111" spans="1:73" s="9" customFormat="1" ht="13.5" customHeight="1">
      <c r="A111" s="23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</row>
    <row r="112" spans="1:73" s="9" customFormat="1" ht="13.5" customHeight="1">
      <c r="A112" s="23"/>
      <c r="B112" s="37">
        <v>8</v>
      </c>
      <c r="C112" s="161">
        <f>IF(C14="","",C14&amp;" ("&amp;D14&amp;", "&amp;E14&amp;")"&amp;":   "&amp;F14)</f>
      </c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</row>
    <row r="113" spans="1:73" s="9" customFormat="1" ht="13.5" customHeight="1">
      <c r="A113" s="23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</row>
    <row r="114" spans="1:11" ht="15">
      <c r="A114" s="23"/>
      <c r="B114" s="65"/>
      <c r="C114" s="146" t="s">
        <v>82</v>
      </c>
      <c r="D114" s="53">
        <f>'1 Investimento'!$E$13</f>
        <v>0</v>
      </c>
      <c r="E114" s="47">
        <f>IF(D114="anno esterno","anno esterno",IF(D114+1&lt;='1 Investimento'!$E$15,D114+1,"anno esterno"))</f>
        <v>1</v>
      </c>
      <c r="F114" s="47">
        <f>IF(E114="anno esterno","anno esterno",IF(E114+1&lt;='1 Investimento'!$E$15,E114+1,"anno esterno"))</f>
        <v>2</v>
      </c>
      <c r="G114" s="47">
        <f>IF(F114="anno esterno","anno esterno",IF(F114+1&lt;='1 Investimento'!$E$15,F114+1,"anno esterno"))</f>
        <v>3</v>
      </c>
      <c r="H114" s="47">
        <f>IF(G114="anno esterno","anno esterno",IF(G114+1&lt;='1 Investimento'!$E$15,G114+1,"anno esterno"))</f>
        <v>4</v>
      </c>
      <c r="I114" s="47">
        <f>IF(H114="anno esterno","anno esterno",IF(H114+1&lt;='1 Investimento'!$E$15,H114+1,"anno esterno"))</f>
        <v>5</v>
      </c>
      <c r="J114" s="47">
        <f>IF(I114="anno esterno","anno esterno",IF(I114+1&lt;='1 Investimento'!$E$15,I114+1,"anno esterno"))</f>
        <v>6</v>
      </c>
      <c r="K114" s="47">
        <f>IF(J114="anno esterno","anno esterno",IF(J114+1&lt;='1 Investimento'!$E$15,J114+1,"anno esterno"))</f>
        <v>7</v>
      </c>
    </row>
    <row r="115" spans="1:11" ht="13.5" customHeight="1">
      <c r="A115" s="23"/>
      <c r="B115" s="64"/>
      <c r="C115" s="162" t="s">
        <v>59</v>
      </c>
      <c r="D115" s="27"/>
      <c r="E115" s="27"/>
      <c r="F115" s="27"/>
      <c r="G115" s="27"/>
      <c r="H115" s="27"/>
      <c r="I115" s="27"/>
      <c r="J115" s="27"/>
      <c r="K115" s="27"/>
    </row>
    <row r="116" spans="1:73" s="9" customFormat="1" ht="13.5" customHeight="1">
      <c r="A116" s="23"/>
      <c r="B116" s="64"/>
      <c r="C116" s="163" t="s">
        <v>57</v>
      </c>
      <c r="D116" s="28"/>
      <c r="E116" s="28"/>
      <c r="F116" s="28"/>
      <c r="G116" s="28"/>
      <c r="H116" s="28"/>
      <c r="I116" s="28"/>
      <c r="J116" s="28"/>
      <c r="K116" s="28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</row>
    <row r="117" spans="1:73" s="9" customFormat="1" ht="13.5" customHeight="1">
      <c r="A117" s="23"/>
      <c r="B117" s="64"/>
      <c r="C117" s="163" t="s">
        <v>58</v>
      </c>
      <c r="D117" s="30">
        <f aca="true" t="shared" si="7" ref="D117:K117">D115*D116</f>
        <v>0</v>
      </c>
      <c r="E117" s="31">
        <f t="shared" si="7"/>
        <v>0</v>
      </c>
      <c r="F117" s="31">
        <f t="shared" si="7"/>
        <v>0</v>
      </c>
      <c r="G117" s="31">
        <f t="shared" si="7"/>
        <v>0</v>
      </c>
      <c r="H117" s="31">
        <f t="shared" si="7"/>
        <v>0</v>
      </c>
      <c r="I117" s="31">
        <f t="shared" si="7"/>
        <v>0</v>
      </c>
      <c r="J117" s="31">
        <f t="shared" si="7"/>
        <v>0</v>
      </c>
      <c r="K117" s="31">
        <f t="shared" si="7"/>
        <v>0</v>
      </c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</row>
    <row r="118" spans="1:73" s="9" customFormat="1" ht="13.5" customHeight="1">
      <c r="A118" s="23"/>
      <c r="C118" s="90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</row>
    <row r="119" spans="1:11" ht="15">
      <c r="A119" s="23"/>
      <c r="B119" s="9"/>
      <c r="C119" s="56" t="s">
        <v>83</v>
      </c>
      <c r="D119" s="53">
        <f>'1 Investimento'!$E$13</f>
        <v>0</v>
      </c>
      <c r="E119" s="47">
        <f>IF(D119="anno esterno","anno esterno",IF(D119+1&lt;='1 Investimento'!$E$15,D119+1,"anno esterno"))</f>
        <v>1</v>
      </c>
      <c r="F119" s="47">
        <f>IF(E119="anno esterno","anno esterno",IF(E119+1&lt;='1 Investimento'!$E$15,E119+1,"anno esterno"))</f>
        <v>2</v>
      </c>
      <c r="G119" s="47">
        <f>IF(F119="anno esterno","anno esterno",IF(F119+1&lt;='1 Investimento'!$E$15,F119+1,"anno esterno"))</f>
        <v>3</v>
      </c>
      <c r="H119" s="47">
        <f>IF(G119="anno esterno","anno esterno",IF(G119+1&lt;='1 Investimento'!$E$15,G119+1,"anno esterno"))</f>
        <v>4</v>
      </c>
      <c r="I119" s="47">
        <f>IF(H119="anno esterno","anno esterno",IF(H119+1&lt;='1 Investimento'!$E$15,H119+1,"anno esterno"))</f>
        <v>5</v>
      </c>
      <c r="J119" s="47">
        <f>IF(I119="anno esterno","anno esterno",IF(I119+1&lt;='1 Investimento'!$E$15,I119+1,"anno esterno"))</f>
        <v>6</v>
      </c>
      <c r="K119" s="47">
        <f>IF(J119="anno esterno","anno esterno",IF(J119+1&lt;='1 Investimento'!$E$15,J119+1,"anno esterno"))</f>
        <v>7</v>
      </c>
    </row>
    <row r="120" spans="1:11" ht="13.5" customHeight="1">
      <c r="A120" s="23"/>
      <c r="B120" s="64"/>
      <c r="C120" s="89" t="s">
        <v>50</v>
      </c>
      <c r="D120" s="149"/>
      <c r="E120" s="149"/>
      <c r="F120" s="149"/>
      <c r="G120" s="149"/>
      <c r="H120" s="149"/>
      <c r="I120" s="149"/>
      <c r="J120" s="149"/>
      <c r="K120" s="149"/>
    </row>
    <row r="121" spans="1:73" s="9" customFormat="1" ht="13.5" customHeight="1">
      <c r="A121" s="23"/>
      <c r="B121" s="64"/>
      <c r="C121" s="89" t="s">
        <v>8</v>
      </c>
      <c r="D121" s="149"/>
      <c r="E121" s="149"/>
      <c r="F121" s="149"/>
      <c r="G121" s="149"/>
      <c r="H121" s="149"/>
      <c r="I121" s="149"/>
      <c r="J121" s="149"/>
      <c r="K121" s="149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</row>
    <row r="122" spans="1:73" s="9" customFormat="1" ht="13.5" customHeight="1">
      <c r="A122" s="23"/>
      <c r="B122" s="64"/>
      <c r="C122" s="89" t="s">
        <v>51</v>
      </c>
      <c r="D122" s="149"/>
      <c r="E122" s="149"/>
      <c r="F122" s="149"/>
      <c r="G122" s="149"/>
      <c r="H122" s="149"/>
      <c r="I122" s="149"/>
      <c r="J122" s="149"/>
      <c r="K122" s="149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</row>
    <row r="123" spans="1:73" s="9" customFormat="1" ht="13.5" customHeight="1">
      <c r="A123" s="23"/>
      <c r="B123" s="74"/>
      <c r="C123" s="89" t="s">
        <v>32</v>
      </c>
      <c r="D123" s="149"/>
      <c r="E123" s="149"/>
      <c r="F123" s="149"/>
      <c r="G123" s="149"/>
      <c r="H123" s="149"/>
      <c r="I123" s="149"/>
      <c r="J123" s="149"/>
      <c r="K123" s="149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</row>
    <row r="124" spans="1:11" ht="15">
      <c r="A124" s="23"/>
      <c r="C124" s="90"/>
      <c r="D124" s="98"/>
      <c r="E124" s="98"/>
      <c r="F124" s="98"/>
      <c r="G124" s="98"/>
      <c r="H124" s="98"/>
      <c r="I124" s="98"/>
      <c r="J124" s="98"/>
      <c r="K124" s="98"/>
    </row>
    <row r="125" spans="1:5" ht="13.5" customHeight="1">
      <c r="A125" s="23"/>
      <c r="B125" s="37">
        <v>9</v>
      </c>
      <c r="C125" s="161">
        <f>IF(C15="","",C15&amp;" ("&amp;D15&amp;", "&amp;E15&amp;")"&amp;":   "&amp;F15)</f>
      </c>
      <c r="D125" s="65"/>
      <c r="E125" s="65"/>
    </row>
    <row r="126" spans="1:73" s="9" customFormat="1" ht="13.5" customHeight="1">
      <c r="A126" s="23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</row>
    <row r="127" spans="1:11" ht="13.5" customHeight="1">
      <c r="A127" s="23"/>
      <c r="B127" s="65"/>
      <c r="C127" s="146" t="s">
        <v>82</v>
      </c>
      <c r="D127" s="53">
        <f>'1 Investimento'!$E$13</f>
        <v>0</v>
      </c>
      <c r="E127" s="47">
        <f>IF(D127="anno esterno","anno esterno",IF(D127+1&lt;='1 Investimento'!$E$15,D127+1,"anno esterno"))</f>
        <v>1</v>
      </c>
      <c r="F127" s="47">
        <f>IF(E127="anno esterno","anno esterno",IF(E127+1&lt;='1 Investimento'!$E$15,E127+1,"anno esterno"))</f>
        <v>2</v>
      </c>
      <c r="G127" s="47">
        <f>IF(F127="anno esterno","anno esterno",IF(F127+1&lt;='1 Investimento'!$E$15,F127+1,"anno esterno"))</f>
        <v>3</v>
      </c>
      <c r="H127" s="47">
        <f>IF(G127="anno esterno","anno esterno",IF(G127+1&lt;='1 Investimento'!$E$15,G127+1,"anno esterno"))</f>
        <v>4</v>
      </c>
      <c r="I127" s="47">
        <f>IF(H127="anno esterno","anno esterno",IF(H127+1&lt;='1 Investimento'!$E$15,H127+1,"anno esterno"))</f>
        <v>5</v>
      </c>
      <c r="J127" s="47">
        <f>IF(I127="anno esterno","anno esterno",IF(I127+1&lt;='1 Investimento'!$E$15,I127+1,"anno esterno"))</f>
        <v>6</v>
      </c>
      <c r="K127" s="47">
        <f>IF(J127="anno esterno","anno esterno",IF(J127+1&lt;='1 Investimento'!$E$15,J127+1,"anno esterno"))</f>
        <v>7</v>
      </c>
    </row>
    <row r="128" spans="1:73" s="9" customFormat="1" ht="13.5" customHeight="1">
      <c r="A128" s="23"/>
      <c r="B128" s="64"/>
      <c r="C128" s="162" t="s">
        <v>59</v>
      </c>
      <c r="D128" s="27"/>
      <c r="E128" s="27"/>
      <c r="F128" s="27"/>
      <c r="G128" s="27"/>
      <c r="H128" s="27"/>
      <c r="I128" s="27"/>
      <c r="J128" s="27"/>
      <c r="K128" s="27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</row>
    <row r="129" spans="1:73" s="9" customFormat="1" ht="13.5" customHeight="1">
      <c r="A129" s="23"/>
      <c r="B129" s="64"/>
      <c r="C129" s="163" t="s">
        <v>57</v>
      </c>
      <c r="D129" s="28"/>
      <c r="E129" s="28"/>
      <c r="F129" s="28"/>
      <c r="G129" s="28"/>
      <c r="H129" s="28"/>
      <c r="I129" s="28"/>
      <c r="J129" s="28"/>
      <c r="K129" s="28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</row>
    <row r="130" spans="1:73" s="9" customFormat="1" ht="13.5" customHeight="1">
      <c r="A130" s="23"/>
      <c r="B130" s="64"/>
      <c r="C130" s="163" t="s">
        <v>58</v>
      </c>
      <c r="D130" s="30">
        <f aca="true" t="shared" si="8" ref="D130:K130">D128*D129</f>
        <v>0</v>
      </c>
      <c r="E130" s="31">
        <f t="shared" si="8"/>
        <v>0</v>
      </c>
      <c r="F130" s="31">
        <f t="shared" si="8"/>
        <v>0</v>
      </c>
      <c r="G130" s="31">
        <f t="shared" si="8"/>
        <v>0</v>
      </c>
      <c r="H130" s="31">
        <f t="shared" si="8"/>
        <v>0</v>
      </c>
      <c r="I130" s="31">
        <f t="shared" si="8"/>
        <v>0</v>
      </c>
      <c r="J130" s="31">
        <f t="shared" si="8"/>
        <v>0</v>
      </c>
      <c r="K130" s="31">
        <f t="shared" si="8"/>
        <v>0</v>
      </c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</row>
    <row r="131" ht="15">
      <c r="C131" s="90"/>
    </row>
    <row r="132" spans="1:11" s="4" customFormat="1" ht="12.75" customHeight="1">
      <c r="A132" s="22"/>
      <c r="B132" s="74"/>
      <c r="C132" s="56" t="s">
        <v>83</v>
      </c>
      <c r="D132" s="53">
        <f>'1 Investimento'!$E$13</f>
        <v>0</v>
      </c>
      <c r="E132" s="47">
        <f>IF(D132="anno esterno","anno esterno",IF(D132+1&lt;='1 Investimento'!$E$15,D132+1,"anno esterno"))</f>
        <v>1</v>
      </c>
      <c r="F132" s="47">
        <f>IF(E132="anno esterno","anno esterno",IF(E132+1&lt;='1 Investimento'!$E$15,E132+1,"anno esterno"))</f>
        <v>2</v>
      </c>
      <c r="G132" s="47">
        <f>IF(F132="anno esterno","anno esterno",IF(F132+1&lt;='1 Investimento'!$E$15,F132+1,"anno esterno"))</f>
        <v>3</v>
      </c>
      <c r="H132" s="47">
        <f>IF(G132="anno esterno","anno esterno",IF(G132+1&lt;='1 Investimento'!$E$15,G132+1,"anno esterno"))</f>
        <v>4</v>
      </c>
      <c r="I132" s="47">
        <f>IF(H132="anno esterno","anno esterno",IF(H132+1&lt;='1 Investimento'!$E$15,H132+1,"anno esterno"))</f>
        <v>5</v>
      </c>
      <c r="J132" s="47">
        <f>IF(I132="anno esterno","anno esterno",IF(I132+1&lt;='1 Investimento'!$E$15,I132+1,"anno esterno"))</f>
        <v>6</v>
      </c>
      <c r="K132" s="47">
        <f>IF(J132="anno esterno","anno esterno",IF(J132+1&lt;='1 Investimento'!$E$15,J132+1,"anno esterno"))</f>
        <v>7</v>
      </c>
    </row>
    <row r="133" spans="1:11" s="9" customFormat="1" ht="13.5" customHeight="1">
      <c r="A133" s="23"/>
      <c r="B133" s="64"/>
      <c r="C133" s="89" t="s">
        <v>50</v>
      </c>
      <c r="D133" s="149"/>
      <c r="E133" s="149"/>
      <c r="F133" s="149"/>
      <c r="G133" s="149"/>
      <c r="H133" s="149"/>
      <c r="I133" s="149"/>
      <c r="J133" s="149"/>
      <c r="K133" s="149"/>
    </row>
    <row r="134" spans="1:11" s="9" customFormat="1" ht="13.5" customHeight="1">
      <c r="A134" s="23"/>
      <c r="B134" s="64"/>
      <c r="C134" s="89" t="s">
        <v>8</v>
      </c>
      <c r="D134" s="149"/>
      <c r="E134" s="149"/>
      <c r="F134" s="149"/>
      <c r="G134" s="149"/>
      <c r="H134" s="149"/>
      <c r="I134" s="149"/>
      <c r="J134" s="149"/>
      <c r="K134" s="149"/>
    </row>
    <row r="135" spans="1:11" s="9" customFormat="1" ht="13.5" customHeight="1">
      <c r="A135" s="23"/>
      <c r="B135" s="64"/>
      <c r="C135" s="89" t="s">
        <v>51</v>
      </c>
      <c r="D135" s="149"/>
      <c r="E135" s="149"/>
      <c r="F135" s="149"/>
      <c r="G135" s="149"/>
      <c r="H135" s="149"/>
      <c r="I135" s="149"/>
      <c r="J135" s="149"/>
      <c r="K135" s="149"/>
    </row>
    <row r="136" spans="3:11" ht="15">
      <c r="C136" s="89" t="s">
        <v>32</v>
      </c>
      <c r="D136" s="149"/>
      <c r="E136" s="149"/>
      <c r="F136" s="149"/>
      <c r="G136" s="149"/>
      <c r="H136" s="149"/>
      <c r="I136" s="149"/>
      <c r="J136" s="149"/>
      <c r="K136" s="149"/>
    </row>
    <row r="138" spans="2:3" ht="15">
      <c r="B138" s="37">
        <v>10</v>
      </c>
      <c r="C138" s="161">
        <f>IF(C16="","",C16&amp;" ("&amp;D16&amp;", "&amp;E16&amp;")"&amp;":   "&amp;F16)</f>
      </c>
    </row>
    <row r="140" spans="1:11" ht="13.5" customHeight="1">
      <c r="A140" s="23"/>
      <c r="B140" s="65"/>
      <c r="C140" s="146" t="s">
        <v>82</v>
      </c>
      <c r="D140" s="53">
        <f>'1 Investimento'!$E$13</f>
        <v>0</v>
      </c>
      <c r="E140" s="47">
        <f>IF(D140="anno esterno","anno esterno",IF(D140+1&lt;='1 Investimento'!$E$15,D140+1,"anno esterno"))</f>
        <v>1</v>
      </c>
      <c r="F140" s="47">
        <f>IF(E140="anno esterno","anno esterno",IF(E140+1&lt;='1 Investimento'!$E$15,E140+1,"anno esterno"))</f>
        <v>2</v>
      </c>
      <c r="G140" s="47">
        <f>IF(F140="anno esterno","anno esterno",IF(F140+1&lt;='1 Investimento'!$E$15,F140+1,"anno esterno"))</f>
        <v>3</v>
      </c>
      <c r="H140" s="47">
        <f>IF(G140="anno esterno","anno esterno",IF(G140+1&lt;='1 Investimento'!$E$15,G140+1,"anno esterno"))</f>
        <v>4</v>
      </c>
      <c r="I140" s="47">
        <f>IF(H140="anno esterno","anno esterno",IF(H140+1&lt;='1 Investimento'!$E$15,H140+1,"anno esterno"))</f>
        <v>5</v>
      </c>
      <c r="J140" s="47">
        <f>IF(I140="anno esterno","anno esterno",IF(I140+1&lt;='1 Investimento'!$E$15,I140+1,"anno esterno"))</f>
        <v>6</v>
      </c>
      <c r="K140" s="47">
        <f>IF(J140="anno esterno","anno esterno",IF(J140+1&lt;='1 Investimento'!$E$15,J140+1,"anno esterno"))</f>
        <v>7</v>
      </c>
    </row>
    <row r="141" spans="1:73" s="9" customFormat="1" ht="13.5" customHeight="1">
      <c r="A141" s="23"/>
      <c r="B141" s="64"/>
      <c r="C141" s="162" t="s">
        <v>59</v>
      </c>
      <c r="D141" s="27"/>
      <c r="E141" s="27"/>
      <c r="F141" s="27"/>
      <c r="G141" s="27"/>
      <c r="H141" s="27"/>
      <c r="I141" s="27"/>
      <c r="J141" s="27"/>
      <c r="K141" s="27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</row>
    <row r="142" spans="1:73" s="9" customFormat="1" ht="13.5" customHeight="1">
      <c r="A142" s="23"/>
      <c r="B142" s="64"/>
      <c r="C142" s="163" t="s">
        <v>57</v>
      </c>
      <c r="D142" s="28"/>
      <c r="E142" s="28"/>
      <c r="F142" s="28"/>
      <c r="G142" s="28"/>
      <c r="H142" s="28"/>
      <c r="I142" s="28"/>
      <c r="J142" s="28"/>
      <c r="K142" s="28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</row>
    <row r="143" spans="1:73" s="9" customFormat="1" ht="13.5" customHeight="1">
      <c r="A143" s="23"/>
      <c r="B143" s="64"/>
      <c r="C143" s="163" t="s">
        <v>58</v>
      </c>
      <c r="D143" s="30">
        <f aca="true" t="shared" si="9" ref="D143:K143">D141*D142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</row>
    <row r="144" spans="1:11" ht="15">
      <c r="A144" s="23"/>
      <c r="C144" s="90"/>
      <c r="D144" s="98"/>
      <c r="E144" s="98"/>
      <c r="F144" s="98"/>
      <c r="G144" s="98"/>
      <c r="H144" s="98"/>
      <c r="I144" s="98"/>
      <c r="J144" s="98"/>
      <c r="K144" s="98"/>
    </row>
    <row r="145" spans="1:11" s="4" customFormat="1" ht="12.75" customHeight="1">
      <c r="A145" s="22"/>
      <c r="B145" s="74"/>
      <c r="C145" s="56" t="s">
        <v>83</v>
      </c>
      <c r="D145" s="53">
        <f>'1 Investimento'!$E$13</f>
        <v>0</v>
      </c>
      <c r="E145" s="47">
        <f>IF(D145="anno esterno","anno esterno",IF(D145+1&lt;='1 Investimento'!$E$15,D145+1,"anno esterno"))</f>
        <v>1</v>
      </c>
      <c r="F145" s="47">
        <f>IF(E145="anno esterno","anno esterno",IF(E145+1&lt;='1 Investimento'!$E$15,E145+1,"anno esterno"))</f>
        <v>2</v>
      </c>
      <c r="G145" s="47">
        <f>IF(F145="anno esterno","anno esterno",IF(F145+1&lt;='1 Investimento'!$E$15,F145+1,"anno esterno"))</f>
        <v>3</v>
      </c>
      <c r="H145" s="47">
        <f>IF(G145="anno esterno","anno esterno",IF(G145+1&lt;='1 Investimento'!$E$15,G145+1,"anno esterno"))</f>
        <v>4</v>
      </c>
      <c r="I145" s="47">
        <f>IF(H145="anno esterno","anno esterno",IF(H145+1&lt;='1 Investimento'!$E$15,H145+1,"anno esterno"))</f>
        <v>5</v>
      </c>
      <c r="J145" s="47">
        <f>IF(I145="anno esterno","anno esterno",IF(I145+1&lt;='1 Investimento'!$E$15,I145+1,"anno esterno"))</f>
        <v>6</v>
      </c>
      <c r="K145" s="47">
        <f>IF(J145="anno esterno","anno esterno",IF(J145+1&lt;='1 Investimento'!$E$15,J145+1,"anno esterno"))</f>
        <v>7</v>
      </c>
    </row>
    <row r="146" spans="1:11" s="9" customFormat="1" ht="13.5" customHeight="1">
      <c r="A146" s="23"/>
      <c r="B146" s="64"/>
      <c r="C146" s="89" t="s">
        <v>50</v>
      </c>
      <c r="D146" s="149"/>
      <c r="E146" s="149"/>
      <c r="F146" s="149"/>
      <c r="G146" s="149"/>
      <c r="H146" s="149"/>
      <c r="I146" s="149"/>
      <c r="J146" s="149"/>
      <c r="K146" s="149"/>
    </row>
    <row r="147" spans="1:11" s="9" customFormat="1" ht="13.5" customHeight="1">
      <c r="A147" s="23"/>
      <c r="B147" s="64"/>
      <c r="C147" s="89" t="s">
        <v>8</v>
      </c>
      <c r="D147" s="149"/>
      <c r="E147" s="149"/>
      <c r="F147" s="149"/>
      <c r="G147" s="149"/>
      <c r="H147" s="149"/>
      <c r="I147" s="149"/>
      <c r="J147" s="149"/>
      <c r="K147" s="149"/>
    </row>
    <row r="148" spans="1:11" s="9" customFormat="1" ht="13.5" customHeight="1">
      <c r="A148" s="23"/>
      <c r="B148" s="64"/>
      <c r="C148" s="89" t="s">
        <v>51</v>
      </c>
      <c r="D148" s="149"/>
      <c r="E148" s="149"/>
      <c r="F148" s="149"/>
      <c r="G148" s="149"/>
      <c r="H148" s="149"/>
      <c r="I148" s="149"/>
      <c r="J148" s="149"/>
      <c r="K148" s="149"/>
    </row>
    <row r="149" spans="3:11" ht="15">
      <c r="C149" s="89" t="s">
        <v>32</v>
      </c>
      <c r="D149" s="149"/>
      <c r="E149" s="149"/>
      <c r="F149" s="149"/>
      <c r="G149" s="149"/>
      <c r="H149" s="149"/>
      <c r="I149" s="149"/>
      <c r="J149" s="149"/>
      <c r="K149" s="149"/>
    </row>
    <row r="153" spans="2:5" ht="15">
      <c r="B153" s="88" t="s">
        <v>107</v>
      </c>
      <c r="C153" s="155" t="s">
        <v>81</v>
      </c>
      <c r="D153" s="65"/>
      <c r="E153" s="65"/>
    </row>
    <row r="155" spans="3:11" ht="13.5" customHeight="1">
      <c r="C155" s="46" t="s">
        <v>29</v>
      </c>
      <c r="D155" s="47">
        <f aca="true" t="shared" si="10" ref="D155:K155">D75</f>
        <v>0</v>
      </c>
      <c r="E155" s="47">
        <f t="shared" si="10"/>
        <v>1</v>
      </c>
      <c r="F155" s="47">
        <f t="shared" si="10"/>
        <v>2</v>
      </c>
      <c r="G155" s="47">
        <f t="shared" si="10"/>
        <v>3</v>
      </c>
      <c r="H155" s="47">
        <f t="shared" si="10"/>
        <v>4</v>
      </c>
      <c r="I155" s="47">
        <f t="shared" si="10"/>
        <v>5</v>
      </c>
      <c r="J155" s="47">
        <f t="shared" si="10"/>
        <v>6</v>
      </c>
      <c r="K155" s="54">
        <f t="shared" si="10"/>
        <v>7</v>
      </c>
    </row>
    <row r="156" spans="2:72" s="11" customFormat="1" ht="15" customHeight="1">
      <c r="B156" s="85">
        <v>1</v>
      </c>
      <c r="C156" s="55">
        <f aca="true" t="shared" si="11" ref="C156:C165">IF(C7="","",C7)</f>
      </c>
      <c r="D156" s="29">
        <f aca="true" t="shared" si="12" ref="D156:K156">IF($C7="",0,D26)</f>
        <v>0</v>
      </c>
      <c r="E156" s="32">
        <f t="shared" si="12"/>
        <v>0</v>
      </c>
      <c r="F156" s="32">
        <f t="shared" si="12"/>
        <v>0</v>
      </c>
      <c r="G156" s="32">
        <f t="shared" si="12"/>
        <v>0</v>
      </c>
      <c r="H156" s="32">
        <f t="shared" si="12"/>
        <v>0</v>
      </c>
      <c r="I156" s="32">
        <f t="shared" si="12"/>
        <v>0</v>
      </c>
      <c r="J156" s="32">
        <f t="shared" si="12"/>
        <v>0</v>
      </c>
      <c r="K156" s="33">
        <f t="shared" si="12"/>
        <v>0</v>
      </c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</row>
    <row r="157" spans="2:72" s="11" customFormat="1" ht="15" customHeight="1">
      <c r="B157" s="85">
        <v>2</v>
      </c>
      <c r="C157" s="55">
        <f t="shared" si="11"/>
      </c>
      <c r="D157" s="29">
        <f aca="true" t="shared" si="13" ref="D157:K157">IF($C8="",0,D39)</f>
        <v>0</v>
      </c>
      <c r="E157" s="32">
        <f t="shared" si="13"/>
        <v>0</v>
      </c>
      <c r="F157" s="32">
        <f t="shared" si="13"/>
        <v>0</v>
      </c>
      <c r="G157" s="32">
        <f t="shared" si="13"/>
        <v>0</v>
      </c>
      <c r="H157" s="32">
        <f t="shared" si="13"/>
        <v>0</v>
      </c>
      <c r="I157" s="32">
        <f t="shared" si="13"/>
        <v>0</v>
      </c>
      <c r="J157" s="32">
        <f t="shared" si="13"/>
        <v>0</v>
      </c>
      <c r="K157" s="33">
        <f t="shared" si="13"/>
        <v>0</v>
      </c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</row>
    <row r="158" spans="2:72" s="11" customFormat="1" ht="15" customHeight="1">
      <c r="B158" s="85">
        <v>3</v>
      </c>
      <c r="C158" s="55">
        <f t="shared" si="11"/>
      </c>
      <c r="D158" s="29">
        <f aca="true" t="shared" si="14" ref="D158:K158">IF($C9="",0,D52)</f>
        <v>0</v>
      </c>
      <c r="E158" s="32">
        <f t="shared" si="14"/>
        <v>0</v>
      </c>
      <c r="F158" s="32">
        <f t="shared" si="14"/>
        <v>0</v>
      </c>
      <c r="G158" s="32">
        <f t="shared" si="14"/>
        <v>0</v>
      </c>
      <c r="H158" s="32">
        <f t="shared" si="14"/>
        <v>0</v>
      </c>
      <c r="I158" s="32">
        <f t="shared" si="14"/>
        <v>0</v>
      </c>
      <c r="J158" s="32">
        <f t="shared" si="14"/>
        <v>0</v>
      </c>
      <c r="K158" s="33">
        <f t="shared" si="14"/>
        <v>0</v>
      </c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</row>
    <row r="159" spans="2:72" s="11" customFormat="1" ht="15" customHeight="1">
      <c r="B159" s="85">
        <v>4</v>
      </c>
      <c r="C159" s="55">
        <f t="shared" si="11"/>
      </c>
      <c r="D159" s="29">
        <f aca="true" t="shared" si="15" ref="D159:K159">IF($C10="",0,D65)</f>
        <v>0</v>
      </c>
      <c r="E159" s="32">
        <f t="shared" si="15"/>
        <v>0</v>
      </c>
      <c r="F159" s="32">
        <f t="shared" si="15"/>
        <v>0</v>
      </c>
      <c r="G159" s="32">
        <f t="shared" si="15"/>
        <v>0</v>
      </c>
      <c r="H159" s="32">
        <f t="shared" si="15"/>
        <v>0</v>
      </c>
      <c r="I159" s="32">
        <f t="shared" si="15"/>
        <v>0</v>
      </c>
      <c r="J159" s="32">
        <f t="shared" si="15"/>
        <v>0</v>
      </c>
      <c r="K159" s="33">
        <f t="shared" si="15"/>
        <v>0</v>
      </c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</row>
    <row r="160" spans="2:72" s="11" customFormat="1" ht="15" customHeight="1">
      <c r="B160" s="85">
        <v>5</v>
      </c>
      <c r="C160" s="55">
        <f t="shared" si="11"/>
      </c>
      <c r="D160" s="29">
        <f aca="true" t="shared" si="16" ref="D160:K160">IF($C11="",0,D78)</f>
        <v>0</v>
      </c>
      <c r="E160" s="32">
        <f t="shared" si="16"/>
        <v>0</v>
      </c>
      <c r="F160" s="32">
        <f t="shared" si="16"/>
        <v>0</v>
      </c>
      <c r="G160" s="32">
        <f t="shared" si="16"/>
        <v>0</v>
      </c>
      <c r="H160" s="32">
        <f t="shared" si="16"/>
        <v>0</v>
      </c>
      <c r="I160" s="32">
        <f t="shared" si="16"/>
        <v>0</v>
      </c>
      <c r="J160" s="32">
        <f t="shared" si="16"/>
        <v>0</v>
      </c>
      <c r="K160" s="33">
        <f t="shared" si="16"/>
        <v>0</v>
      </c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</row>
    <row r="161" spans="2:72" s="11" customFormat="1" ht="15" customHeight="1">
      <c r="B161" s="85">
        <v>6</v>
      </c>
      <c r="C161" s="55">
        <f t="shared" si="11"/>
      </c>
      <c r="D161" s="29">
        <f aca="true" t="shared" si="17" ref="D161:K161">IF($C12="",0,D91)</f>
        <v>0</v>
      </c>
      <c r="E161" s="32">
        <f t="shared" si="17"/>
        <v>0</v>
      </c>
      <c r="F161" s="32">
        <f t="shared" si="17"/>
        <v>0</v>
      </c>
      <c r="G161" s="32">
        <f t="shared" si="17"/>
        <v>0</v>
      </c>
      <c r="H161" s="32">
        <f t="shared" si="17"/>
        <v>0</v>
      </c>
      <c r="I161" s="32">
        <f t="shared" si="17"/>
        <v>0</v>
      </c>
      <c r="J161" s="32">
        <f t="shared" si="17"/>
        <v>0</v>
      </c>
      <c r="K161" s="33">
        <f t="shared" si="17"/>
        <v>0</v>
      </c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</row>
    <row r="162" spans="2:72" s="11" customFormat="1" ht="15" customHeight="1">
      <c r="B162" s="85">
        <v>7</v>
      </c>
      <c r="C162" s="55">
        <f t="shared" si="11"/>
      </c>
      <c r="D162" s="29">
        <f aca="true" t="shared" si="18" ref="D162:K162">IF($C13="",0,D104)</f>
        <v>0</v>
      </c>
      <c r="E162" s="32">
        <f t="shared" si="18"/>
        <v>0</v>
      </c>
      <c r="F162" s="32">
        <f t="shared" si="18"/>
        <v>0</v>
      </c>
      <c r="G162" s="32">
        <f t="shared" si="18"/>
        <v>0</v>
      </c>
      <c r="H162" s="32">
        <f t="shared" si="18"/>
        <v>0</v>
      </c>
      <c r="I162" s="32">
        <f t="shared" si="18"/>
        <v>0</v>
      </c>
      <c r="J162" s="32">
        <f t="shared" si="18"/>
        <v>0</v>
      </c>
      <c r="K162" s="33">
        <f t="shared" si="18"/>
        <v>0</v>
      </c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</row>
    <row r="163" spans="2:72" s="11" customFormat="1" ht="15" customHeight="1">
      <c r="B163" s="85">
        <v>8</v>
      </c>
      <c r="C163" s="55">
        <f t="shared" si="11"/>
      </c>
      <c r="D163" s="29">
        <f aca="true" t="shared" si="19" ref="D163:K163">IF($C14="",0,D117)</f>
        <v>0</v>
      </c>
      <c r="E163" s="32">
        <f t="shared" si="19"/>
        <v>0</v>
      </c>
      <c r="F163" s="32">
        <f t="shared" si="19"/>
        <v>0</v>
      </c>
      <c r="G163" s="32">
        <f t="shared" si="19"/>
        <v>0</v>
      </c>
      <c r="H163" s="32">
        <f t="shared" si="19"/>
        <v>0</v>
      </c>
      <c r="I163" s="32">
        <f t="shared" si="19"/>
        <v>0</v>
      </c>
      <c r="J163" s="32">
        <f t="shared" si="19"/>
        <v>0</v>
      </c>
      <c r="K163" s="33">
        <f t="shared" si="19"/>
        <v>0</v>
      </c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</row>
    <row r="164" spans="2:72" s="11" customFormat="1" ht="15" customHeight="1">
      <c r="B164" s="85">
        <v>9</v>
      </c>
      <c r="C164" s="55">
        <f t="shared" si="11"/>
      </c>
      <c r="D164" s="29">
        <f aca="true" t="shared" si="20" ref="D164:K164">IF($C15="",0,D130)</f>
        <v>0</v>
      </c>
      <c r="E164" s="32">
        <f t="shared" si="20"/>
        <v>0</v>
      </c>
      <c r="F164" s="32">
        <f t="shared" si="20"/>
        <v>0</v>
      </c>
      <c r="G164" s="32">
        <f t="shared" si="20"/>
        <v>0</v>
      </c>
      <c r="H164" s="32">
        <f t="shared" si="20"/>
        <v>0</v>
      </c>
      <c r="I164" s="32">
        <f t="shared" si="20"/>
        <v>0</v>
      </c>
      <c r="J164" s="32">
        <f t="shared" si="20"/>
        <v>0</v>
      </c>
      <c r="K164" s="33">
        <f t="shared" si="20"/>
        <v>0</v>
      </c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</row>
    <row r="165" spans="2:72" s="11" customFormat="1" ht="15" customHeight="1">
      <c r="B165" s="85">
        <v>10</v>
      </c>
      <c r="C165" s="55">
        <f t="shared" si="11"/>
      </c>
      <c r="D165" s="29">
        <f aca="true" t="shared" si="21" ref="D165:K165">IF($C16="",0,D143)</f>
        <v>0</v>
      </c>
      <c r="E165" s="32">
        <f t="shared" si="21"/>
        <v>0</v>
      </c>
      <c r="F165" s="32">
        <f t="shared" si="21"/>
        <v>0</v>
      </c>
      <c r="G165" s="32">
        <f t="shared" si="21"/>
        <v>0</v>
      </c>
      <c r="H165" s="32">
        <f t="shared" si="21"/>
        <v>0</v>
      </c>
      <c r="I165" s="32">
        <f t="shared" si="21"/>
        <v>0</v>
      </c>
      <c r="J165" s="32">
        <f t="shared" si="21"/>
        <v>0</v>
      </c>
      <c r="K165" s="33">
        <f t="shared" si="21"/>
        <v>0</v>
      </c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</row>
    <row r="166" spans="3:11" ht="15" customHeight="1">
      <c r="C166" s="26" t="s">
        <v>30</v>
      </c>
      <c r="D166" s="34">
        <f>IF(D155&gt;'1 Investimento'!$E$15,"",SUM(D156:D165))</f>
        <v>0</v>
      </c>
      <c r="E166" s="35">
        <f>IF(E155&gt;'1 Investimento'!$E$15,"",SUM(E156:E165))</f>
        <v>0</v>
      </c>
      <c r="F166" s="35">
        <f>IF(F155&gt;'1 Investimento'!$E$15,"",SUM(F156:F165))</f>
        <v>0</v>
      </c>
      <c r="G166" s="35">
        <f>IF(G155&gt;'1 Investimento'!$E$15,"",SUM(G156:G165))</f>
        <v>0</v>
      </c>
      <c r="H166" s="35">
        <f>IF(H155&gt;'1 Investimento'!$E$15,"",SUM(H156:H165))</f>
        <v>0</v>
      </c>
      <c r="I166" s="35">
        <f>IF(I155&gt;'1 Investimento'!$E$15,"",SUM(I156:I165))</f>
        <v>0</v>
      </c>
      <c r="J166" s="35">
        <f>IF(J155&gt;'1 Investimento'!$E$15,"",SUM(J156:J165))</f>
        <v>0</v>
      </c>
      <c r="K166" s="36">
        <f>IF(K155&gt;'1 Investimento'!$E$15,"",SUM(K156:K165))</f>
        <v>0</v>
      </c>
    </row>
    <row r="167" spans="3:11" ht="15" customHeight="1">
      <c r="C167" s="25" t="s">
        <v>53</v>
      </c>
      <c r="D167" s="20" t="s">
        <v>1</v>
      </c>
      <c r="E167" s="21">
        <f aca="true" t="shared" si="22" ref="E167:K167">IF(ISERROR((E166-D166)/D166),"",IF(D166=0,0,(E166-D166)/D166))</f>
      </c>
      <c r="F167" s="21">
        <f t="shared" si="22"/>
      </c>
      <c r="G167" s="21">
        <f t="shared" si="22"/>
      </c>
      <c r="H167" s="21">
        <f t="shared" si="22"/>
      </c>
      <c r="I167" s="21">
        <f t="shared" si="22"/>
      </c>
      <c r="J167" s="21">
        <f t="shared" si="22"/>
      </c>
      <c r="K167" s="104">
        <f t="shared" si="22"/>
      </c>
    </row>
    <row r="168" s="4" customFormat="1" ht="12.75" customHeight="1">
      <c r="A168" s="22"/>
    </row>
    <row r="169" s="9" customFormat="1" ht="13.5" customHeight="1">
      <c r="A169" s="23"/>
    </row>
    <row r="170" spans="1:11" s="4" customFormat="1" ht="15.75" customHeight="1">
      <c r="A170" s="22"/>
      <c r="B170" s="9"/>
      <c r="C170" s="56" t="s">
        <v>55</v>
      </c>
      <c r="D170" s="53">
        <f>'1 Investimento'!$E$13</f>
        <v>0</v>
      </c>
      <c r="E170" s="47">
        <f>IF(D170="anno esterno","anno esterno",IF(D170+1&lt;='1 Investimento'!$E$15,D170+1,"anno esterno"))</f>
        <v>1</v>
      </c>
      <c r="F170" s="47">
        <f>IF(E170="anno esterno","anno esterno",IF(E170+1&lt;='1 Investimento'!$E$15,E170+1,"anno esterno"))</f>
        <v>2</v>
      </c>
      <c r="G170" s="47">
        <f>IF(F170="anno esterno","anno esterno",IF(F170+1&lt;='1 Investimento'!$E$15,F170+1,"anno esterno"))</f>
        <v>3</v>
      </c>
      <c r="H170" s="47">
        <f>IF(G170="anno esterno","anno esterno",IF(G170+1&lt;='1 Investimento'!$E$15,G170+1,"anno esterno"))</f>
        <v>4</v>
      </c>
      <c r="I170" s="47">
        <f>IF(H170="anno esterno","anno esterno",IF(H170+1&lt;='1 Investimento'!$E$15,H170+1,"anno esterno"))</f>
        <v>5</v>
      </c>
      <c r="J170" s="47">
        <f>IF(I170="anno esterno","anno esterno",IF(I170+1&lt;='1 Investimento'!$E$15,I170+1,"anno esterno"))</f>
        <v>6</v>
      </c>
      <c r="K170" s="47">
        <f>IF(J170="anno esterno","anno esterno",IF(J170+1&lt;='1 Investimento'!$E$15,J170+1,"anno esterno"))</f>
        <v>7</v>
      </c>
    </row>
    <row r="171" spans="1:11" s="9" customFormat="1" ht="15.75" customHeight="1">
      <c r="A171" s="23"/>
      <c r="B171" s="64"/>
      <c r="C171" s="89" t="s">
        <v>50</v>
      </c>
      <c r="D171" s="19">
        <f aca="true" t="shared" si="23" ref="D171:K174">SUM(D29,D42,D55,D68,D81,D94,D107,D120,D133,D146)</f>
        <v>0</v>
      </c>
      <c r="E171" s="19">
        <f t="shared" si="23"/>
        <v>0</v>
      </c>
      <c r="F171" s="19">
        <f t="shared" si="23"/>
        <v>0</v>
      </c>
      <c r="G171" s="19">
        <f t="shared" si="23"/>
        <v>0</v>
      </c>
      <c r="H171" s="19">
        <f t="shared" si="23"/>
        <v>0</v>
      </c>
      <c r="I171" s="19">
        <f t="shared" si="23"/>
        <v>0</v>
      </c>
      <c r="J171" s="19">
        <f t="shared" si="23"/>
        <v>0</v>
      </c>
      <c r="K171" s="19">
        <f t="shared" si="23"/>
        <v>0</v>
      </c>
    </row>
    <row r="172" spans="1:11" s="9" customFormat="1" ht="15.75" customHeight="1">
      <c r="A172" s="23"/>
      <c r="B172" s="64"/>
      <c r="C172" s="89" t="s">
        <v>8</v>
      </c>
      <c r="D172" s="19">
        <f t="shared" si="23"/>
        <v>0</v>
      </c>
      <c r="E172" s="19">
        <f t="shared" si="23"/>
        <v>0</v>
      </c>
      <c r="F172" s="19">
        <f t="shared" si="23"/>
        <v>0</v>
      </c>
      <c r="G172" s="19">
        <f t="shared" si="23"/>
        <v>0</v>
      </c>
      <c r="H172" s="19">
        <f t="shared" si="23"/>
        <v>0</v>
      </c>
      <c r="I172" s="19">
        <f t="shared" si="23"/>
        <v>0</v>
      </c>
      <c r="J172" s="19">
        <f t="shared" si="23"/>
        <v>0</v>
      </c>
      <c r="K172" s="19">
        <f t="shared" si="23"/>
        <v>0</v>
      </c>
    </row>
    <row r="173" spans="1:11" s="9" customFormat="1" ht="15.75" customHeight="1">
      <c r="A173" s="23"/>
      <c r="B173" s="64"/>
      <c r="C173" s="89" t="s">
        <v>51</v>
      </c>
      <c r="D173" s="19">
        <f t="shared" si="23"/>
        <v>0</v>
      </c>
      <c r="E173" s="19">
        <f t="shared" si="23"/>
        <v>0</v>
      </c>
      <c r="F173" s="19">
        <f t="shared" si="23"/>
        <v>0</v>
      </c>
      <c r="G173" s="19">
        <f t="shared" si="23"/>
        <v>0</v>
      </c>
      <c r="H173" s="19">
        <f t="shared" si="23"/>
        <v>0</v>
      </c>
      <c r="I173" s="19">
        <f t="shared" si="23"/>
        <v>0</v>
      </c>
      <c r="J173" s="19">
        <f t="shared" si="23"/>
        <v>0</v>
      </c>
      <c r="K173" s="19">
        <f t="shared" si="23"/>
        <v>0</v>
      </c>
    </row>
    <row r="174" spans="3:11" ht="15.75" customHeight="1">
      <c r="C174" s="89" t="s">
        <v>32</v>
      </c>
      <c r="D174" s="19">
        <f t="shared" si="23"/>
        <v>0</v>
      </c>
      <c r="E174" s="19">
        <f t="shared" si="23"/>
        <v>0</v>
      </c>
      <c r="F174" s="19">
        <f t="shared" si="23"/>
        <v>0</v>
      </c>
      <c r="G174" s="19">
        <f t="shared" si="23"/>
        <v>0</v>
      </c>
      <c r="H174" s="19">
        <f t="shared" si="23"/>
        <v>0</v>
      </c>
      <c r="I174" s="19">
        <f t="shared" si="23"/>
        <v>0</v>
      </c>
      <c r="J174" s="19">
        <f t="shared" si="23"/>
        <v>0</v>
      </c>
      <c r="K174" s="19">
        <f t="shared" si="23"/>
        <v>0</v>
      </c>
    </row>
    <row r="175" spans="3:11" ht="15">
      <c r="C175" s="157" t="s">
        <v>72</v>
      </c>
      <c r="D175" s="156">
        <f>SUM(D171:D174)</f>
        <v>0</v>
      </c>
      <c r="E175" s="156">
        <f aca="true" t="shared" si="24" ref="E175:K175">SUM(E171:E174)</f>
        <v>0</v>
      </c>
      <c r="F175" s="156">
        <f t="shared" si="24"/>
        <v>0</v>
      </c>
      <c r="G175" s="156">
        <f t="shared" si="24"/>
        <v>0</v>
      </c>
      <c r="H175" s="156">
        <f t="shared" si="24"/>
        <v>0</v>
      </c>
      <c r="I175" s="156">
        <f>SUM(I171:I174)</f>
        <v>0</v>
      </c>
      <c r="J175" s="156">
        <f t="shared" si="24"/>
        <v>0</v>
      </c>
      <c r="K175" s="156">
        <f t="shared" si="24"/>
        <v>0</v>
      </c>
    </row>
    <row r="179" spans="4:5" ht="15">
      <c r="D179" s="9"/>
      <c r="E179" s="65"/>
    </row>
    <row r="180" s="4" customFormat="1" ht="12.75" customHeight="1">
      <c r="A180" s="22"/>
    </row>
    <row r="181" s="9" customFormat="1" ht="13.5" customHeight="1">
      <c r="A181" s="23"/>
    </row>
    <row r="182" s="9" customFormat="1" ht="13.5" customHeight="1">
      <c r="A182" s="23"/>
    </row>
    <row r="183" s="9" customFormat="1" ht="13.5" customHeight="1">
      <c r="A183" s="23"/>
    </row>
    <row r="184" spans="2:5" ht="15">
      <c r="B184" s="65"/>
      <c r="D184" s="65"/>
      <c r="E184" s="65"/>
    </row>
    <row r="185" spans="4:5" ht="15">
      <c r="D185" s="9"/>
      <c r="E185" s="65"/>
    </row>
    <row r="186" s="4" customFormat="1" ht="12.75" customHeight="1">
      <c r="A186" s="22"/>
    </row>
    <row r="187" s="9" customFormat="1" ht="13.5" customHeight="1">
      <c r="A187" s="23"/>
    </row>
    <row r="188" s="9" customFormat="1" ht="13.5" customHeight="1">
      <c r="A188" s="23"/>
    </row>
    <row r="189" s="9" customFormat="1" ht="13.5" customHeight="1">
      <c r="A189" s="23"/>
    </row>
    <row r="190" spans="2:5" ht="15">
      <c r="B190" s="65"/>
      <c r="D190" s="65"/>
      <c r="E190" s="65"/>
    </row>
    <row r="191" spans="4:5" ht="15">
      <c r="D191" s="9"/>
      <c r="E191" s="65"/>
    </row>
    <row r="192" s="4" customFormat="1" ht="12.75" customHeight="1">
      <c r="A192" s="22"/>
    </row>
    <row r="193" s="9" customFormat="1" ht="13.5" customHeight="1">
      <c r="A193" s="23"/>
    </row>
    <row r="194" s="9" customFormat="1" ht="13.5" customHeight="1">
      <c r="A194" s="23"/>
    </row>
    <row r="195" s="9" customFormat="1" ht="13.5" customHeight="1">
      <c r="A195" s="23"/>
    </row>
    <row r="196" spans="2:5" ht="15">
      <c r="B196" s="65"/>
      <c r="D196" s="65"/>
      <c r="E196" s="65"/>
    </row>
    <row r="197" spans="4:5" ht="15">
      <c r="D197" s="9"/>
      <c r="E197" s="65"/>
    </row>
    <row r="198" s="4" customFormat="1" ht="12.75" customHeight="1">
      <c r="A198" s="22"/>
    </row>
    <row r="199" s="9" customFormat="1" ht="13.5" customHeight="1">
      <c r="A199" s="23"/>
    </row>
    <row r="200" s="9" customFormat="1" ht="13.5" customHeight="1">
      <c r="A200" s="23"/>
    </row>
    <row r="201" s="9" customFormat="1" ht="13.5" customHeight="1">
      <c r="A201" s="23"/>
    </row>
    <row r="202" spans="2:5" ht="15">
      <c r="B202" s="65"/>
      <c r="D202" s="65"/>
      <c r="E202" s="65"/>
    </row>
    <row r="203" spans="4:5" ht="15">
      <c r="D203" s="9"/>
      <c r="E203" s="65"/>
    </row>
    <row r="204" s="4" customFormat="1" ht="12.75" customHeight="1">
      <c r="A204" s="22"/>
    </row>
    <row r="205" s="9" customFormat="1" ht="13.5" customHeight="1">
      <c r="A205" s="23"/>
    </row>
    <row r="206" s="9" customFormat="1" ht="13.5" customHeight="1">
      <c r="A206" s="23"/>
    </row>
    <row r="207" s="9" customFormat="1" ht="13.5" customHeight="1">
      <c r="A207" s="23"/>
    </row>
    <row r="208" spans="2:5" ht="15">
      <c r="B208" s="65"/>
      <c r="D208" s="65"/>
      <c r="E208" s="65"/>
    </row>
    <row r="209" spans="4:5" ht="15">
      <c r="D209" s="9"/>
      <c r="E209" s="65"/>
    </row>
    <row r="215" spans="4:5" ht="15">
      <c r="D215" s="9"/>
      <c r="E215" s="65"/>
    </row>
    <row r="221" spans="4:5" ht="15">
      <c r="D221" s="9"/>
      <c r="E221" s="65"/>
    </row>
  </sheetData>
  <sheetProtection/>
  <mergeCells count="11">
    <mergeCell ref="F11:G11"/>
    <mergeCell ref="F12:G12"/>
    <mergeCell ref="F13:G13"/>
    <mergeCell ref="F14:G14"/>
    <mergeCell ref="F15:G15"/>
    <mergeCell ref="F16:G16"/>
    <mergeCell ref="F6:G6"/>
    <mergeCell ref="F7:G7"/>
    <mergeCell ref="F8:G8"/>
    <mergeCell ref="F9:G9"/>
    <mergeCell ref="F10:G10"/>
  </mergeCells>
  <conditionalFormatting sqref="D27:K27">
    <cfRule type="containsText" priority="32" dxfId="20" operator="containsText" text="OK">
      <formula>NOT(ISERROR(SEARCH("OK",'2 Sviluppo Domanda e Gestione'!D27)))</formula>
    </cfRule>
  </conditionalFormatting>
  <conditionalFormatting sqref="D53:K53">
    <cfRule type="containsText" priority="28" dxfId="20" operator="containsText" text="OK">
      <formula>NOT(ISERROR(SEARCH("OK",'2 Sviluppo Domanda e Gestione'!D53)))</formula>
    </cfRule>
  </conditionalFormatting>
  <conditionalFormatting sqref="D124:K124">
    <cfRule type="containsText" priority="24" dxfId="20" operator="containsText" text="OK">
      <formula>NOT(ISERROR(SEARCH("OK",'2 Sviluppo Domanda e Gestione'!D124)))</formula>
    </cfRule>
  </conditionalFormatting>
  <conditionalFormatting sqref="D144:K144">
    <cfRule type="containsText" priority="21" dxfId="20" operator="containsText" text="OK">
      <formula>NOT(ISERROR(SEARCH("OK",'2 Sviluppo Domanda e Gestione'!D144)))</formula>
    </cfRule>
  </conditionalFormatting>
  <conditionalFormatting sqref="D24:K25">
    <cfRule type="expression" priority="20" dxfId="0">
      <formula>'2 Sviluppo Domanda e Gestione'!$C$7=""</formula>
    </cfRule>
  </conditionalFormatting>
  <conditionalFormatting sqref="D37:K38">
    <cfRule type="expression" priority="19" dxfId="0">
      <formula>'2 Sviluppo Domanda e Gestione'!$C$8=""</formula>
    </cfRule>
  </conditionalFormatting>
  <conditionalFormatting sqref="D50:K51">
    <cfRule type="expression" priority="18" dxfId="0">
      <formula>'2 Sviluppo Domanda e Gestione'!$C$9=""</formula>
    </cfRule>
  </conditionalFormatting>
  <conditionalFormatting sqref="D63:K64">
    <cfRule type="expression" priority="17" dxfId="0">
      <formula>'2 Sviluppo Domanda e Gestione'!$C$10=""</formula>
    </cfRule>
  </conditionalFormatting>
  <conditionalFormatting sqref="D76:K77">
    <cfRule type="expression" priority="16" dxfId="0">
      <formula>'2 Sviluppo Domanda e Gestione'!$C$11=""</formula>
    </cfRule>
  </conditionalFormatting>
  <conditionalFormatting sqref="D89:K90">
    <cfRule type="expression" priority="15" dxfId="0">
      <formula>'2 Sviluppo Domanda e Gestione'!$C$12=""</formula>
    </cfRule>
  </conditionalFormatting>
  <conditionalFormatting sqref="D102:K103">
    <cfRule type="expression" priority="14" dxfId="0">
      <formula>'2 Sviluppo Domanda e Gestione'!$C$13=""</formula>
    </cfRule>
  </conditionalFormatting>
  <conditionalFormatting sqref="D115:K116">
    <cfRule type="expression" priority="13" dxfId="0">
      <formula>'2 Sviluppo Domanda e Gestione'!$C$14=""</formula>
    </cfRule>
  </conditionalFormatting>
  <conditionalFormatting sqref="D128:K129">
    <cfRule type="expression" priority="12" dxfId="0">
      <formula>'2 Sviluppo Domanda e Gestione'!$C$15=""</formula>
    </cfRule>
  </conditionalFormatting>
  <conditionalFormatting sqref="D141:K142">
    <cfRule type="expression" priority="11" dxfId="0">
      <formula>'2 Sviluppo Domanda e Gestione'!$C$16=""</formula>
    </cfRule>
  </conditionalFormatting>
  <conditionalFormatting sqref="D29:K32">
    <cfRule type="expression" priority="10" dxfId="0">
      <formula>'2 Sviluppo Domanda e Gestione'!$C$7=""</formula>
    </cfRule>
  </conditionalFormatting>
  <conditionalFormatting sqref="D42:K45">
    <cfRule type="expression" priority="9" dxfId="0">
      <formula>'2 Sviluppo Domanda e Gestione'!$C$8=""</formula>
    </cfRule>
  </conditionalFormatting>
  <conditionalFormatting sqref="D55:K58">
    <cfRule type="expression" priority="8" dxfId="0">
      <formula>'2 Sviluppo Domanda e Gestione'!$C$9=""</formula>
    </cfRule>
  </conditionalFormatting>
  <conditionalFormatting sqref="D68:K71">
    <cfRule type="expression" priority="7" dxfId="0">
      <formula>'2 Sviluppo Domanda e Gestione'!$C$10=""</formula>
    </cfRule>
  </conditionalFormatting>
  <conditionalFormatting sqref="D81:K84">
    <cfRule type="expression" priority="6" dxfId="0">
      <formula>'2 Sviluppo Domanda e Gestione'!$C$11=""</formula>
    </cfRule>
  </conditionalFormatting>
  <conditionalFormatting sqref="D94:K97">
    <cfRule type="expression" priority="5" dxfId="0">
      <formula>'2 Sviluppo Domanda e Gestione'!$C$12=""</formula>
    </cfRule>
  </conditionalFormatting>
  <conditionalFormatting sqref="D107:K110">
    <cfRule type="expression" priority="4" dxfId="0">
      <formula>'2 Sviluppo Domanda e Gestione'!$C$13=""</formula>
    </cfRule>
  </conditionalFormatting>
  <conditionalFormatting sqref="D120:K123">
    <cfRule type="expression" priority="3" dxfId="0">
      <formula>'2 Sviluppo Domanda e Gestione'!$C$14=""</formula>
    </cfRule>
  </conditionalFormatting>
  <conditionalFormatting sqref="D133:K136">
    <cfRule type="expression" priority="2" dxfId="0">
      <formula>'2 Sviluppo Domanda e Gestione'!$C$15=""</formula>
    </cfRule>
  </conditionalFormatting>
  <conditionalFormatting sqref="D146:K149">
    <cfRule type="expression" priority="1" dxfId="0">
      <formula>'2 Sviluppo Domanda e Gestione'!$C$16=""</formula>
    </cfRule>
  </conditionalFormatting>
  <dataValidations count="2">
    <dataValidation type="list" allowBlank="1" showInputMessage="1" showErrorMessage="1" sqref="C7:C16">
      <formula1>SERVIZI_IR</formula1>
    </dataValidation>
    <dataValidation type="list" allowBlank="1" showInputMessage="1" showErrorMessage="1" sqref="E7:E16">
      <formula1>Soggetto</formula1>
    </dataValidation>
  </dataValidations>
  <printOptions/>
  <pageMargins left="0.25" right="0.25" top="0.7500000000000001" bottom="0.7500000000000001" header="0.30000000000000004" footer="0.30000000000000004"/>
  <pageSetup horizontalDpi="600" verticalDpi="600" orientation="landscape" paperSize="9" scale="40"/>
  <headerFooter alignWithMargins="0"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39"/>
  <sheetViews>
    <sheetView showGridLines="0" workbookViewId="0" topLeftCell="A1">
      <selection activeCell="B7" sqref="B7"/>
    </sheetView>
  </sheetViews>
  <sheetFormatPr defaultColWidth="8.7109375" defaultRowHeight="12.75"/>
  <cols>
    <col min="1" max="1" width="3.421875" style="0" customWidth="1"/>
    <col min="2" max="2" width="6.421875" style="16" customWidth="1"/>
    <col min="3" max="3" width="44.421875" style="16" customWidth="1"/>
    <col min="4" max="5" width="21.7109375" style="16" customWidth="1"/>
    <col min="6" max="6" width="17.140625" style="16" customWidth="1"/>
    <col min="7" max="7" width="18.00390625" style="16" customWidth="1"/>
    <col min="8" max="8" width="19.421875" style="16" customWidth="1"/>
    <col min="9" max="11" width="16.7109375" style="16" customWidth="1"/>
    <col min="12" max="12" width="44.421875" style="16" customWidth="1"/>
    <col min="13" max="16384" width="8.7109375" style="16" customWidth="1"/>
  </cols>
  <sheetData>
    <row r="1" spans="3:9" s="1" customFormat="1" ht="15" customHeight="1">
      <c r="C1" s="5"/>
      <c r="D1" s="5"/>
      <c r="E1" s="5"/>
      <c r="F1" s="5"/>
      <c r="H1" s="7"/>
      <c r="I1" s="6"/>
    </row>
    <row r="2" spans="2:4" s="1" customFormat="1" ht="16.5" customHeight="1">
      <c r="B2" s="52">
        <v>3</v>
      </c>
      <c r="C2" s="51" t="s">
        <v>19</v>
      </c>
      <c r="D2" s="148"/>
    </row>
    <row r="3" s="1" customFormat="1" ht="16.5" customHeight="1"/>
    <row r="4" s="1" customFormat="1" ht="16.5" customHeight="1">
      <c r="B4" s="167" t="s">
        <v>91</v>
      </c>
    </row>
    <row r="5" ht="12.75" customHeight="1"/>
    <row r="6" spans="2:12" s="17" customFormat="1" ht="48.75" customHeight="1">
      <c r="B6" s="63">
        <v>8</v>
      </c>
      <c r="C6" s="24" t="s">
        <v>41</v>
      </c>
      <c r="D6" s="15" t="s">
        <v>68</v>
      </c>
      <c r="E6" s="15" t="s">
        <v>69</v>
      </c>
      <c r="F6" s="15" t="s">
        <v>70</v>
      </c>
      <c r="G6" s="15" t="s">
        <v>67</v>
      </c>
      <c r="H6" s="15" t="s">
        <v>71</v>
      </c>
      <c r="I6" s="15" t="s">
        <v>21</v>
      </c>
      <c r="J6" s="15" t="s">
        <v>12</v>
      </c>
      <c r="K6" s="15" t="s">
        <v>13</v>
      </c>
      <c r="L6" s="147" t="s">
        <v>66</v>
      </c>
    </row>
    <row r="7" spans="2:12" ht="28.5" customHeight="1">
      <c r="B7" s="58">
        <v>1</v>
      </c>
      <c r="C7" s="14" t="s">
        <v>52</v>
      </c>
      <c r="D7" s="171"/>
      <c r="E7" s="171"/>
      <c r="F7" s="171"/>
      <c r="G7" s="171"/>
      <c r="H7" s="171"/>
      <c r="I7" s="171"/>
      <c r="J7" s="171"/>
      <c r="K7" s="171"/>
      <c r="L7" s="59"/>
    </row>
    <row r="8" spans="2:12" ht="28.5" customHeight="1">
      <c r="B8" s="58">
        <v>2</v>
      </c>
      <c r="C8" s="14" t="s">
        <v>39</v>
      </c>
      <c r="D8" s="171"/>
      <c r="E8" s="171"/>
      <c r="F8" s="171"/>
      <c r="G8" s="171"/>
      <c r="H8" s="171"/>
      <c r="I8" s="171"/>
      <c r="J8" s="171"/>
      <c r="K8" s="171"/>
      <c r="L8" s="59"/>
    </row>
    <row r="9" spans="2:12" ht="28.5" customHeight="1">
      <c r="B9" s="58">
        <v>3</v>
      </c>
      <c r="C9" s="14" t="s">
        <v>40</v>
      </c>
      <c r="D9" s="171"/>
      <c r="E9" s="171"/>
      <c r="F9" s="171"/>
      <c r="G9" s="171"/>
      <c r="H9" s="171"/>
      <c r="I9" s="171"/>
      <c r="J9" s="171"/>
      <c r="K9" s="171"/>
      <c r="L9" s="59"/>
    </row>
    <row r="10" spans="2:12" ht="28.5" customHeight="1">
      <c r="B10" s="58">
        <v>4</v>
      </c>
      <c r="C10" s="14" t="s">
        <v>34</v>
      </c>
      <c r="D10" s="172"/>
      <c r="E10" s="172"/>
      <c r="F10" s="172"/>
      <c r="G10" s="171"/>
      <c r="H10" s="171"/>
      <c r="I10" s="171"/>
      <c r="J10" s="171"/>
      <c r="K10" s="171"/>
      <c r="L10" s="59"/>
    </row>
    <row r="11" spans="2:12" ht="28.5" customHeight="1">
      <c r="B11" s="58">
        <v>5</v>
      </c>
      <c r="C11" s="14" t="s">
        <v>36</v>
      </c>
      <c r="D11" s="172"/>
      <c r="E11" s="172"/>
      <c r="F11" s="172"/>
      <c r="G11" s="171"/>
      <c r="H11" s="171"/>
      <c r="I11" s="171"/>
      <c r="J11" s="171"/>
      <c r="K11" s="171"/>
      <c r="L11" s="59"/>
    </row>
    <row r="12" spans="2:12" ht="28.5" customHeight="1">
      <c r="B12" s="58">
        <v>6</v>
      </c>
      <c r="C12" s="14" t="s">
        <v>14</v>
      </c>
      <c r="D12" s="173"/>
      <c r="E12" s="173"/>
      <c r="F12" s="173"/>
      <c r="G12" s="173"/>
      <c r="H12" s="173"/>
      <c r="I12" s="173"/>
      <c r="J12" s="173"/>
      <c r="K12" s="173"/>
      <c r="L12" s="59"/>
    </row>
    <row r="13" spans="2:12" ht="28.5" customHeight="1">
      <c r="B13" s="58">
        <v>7</v>
      </c>
      <c r="C13" s="14" t="s">
        <v>15</v>
      </c>
      <c r="D13" s="173"/>
      <c r="E13" s="173"/>
      <c r="F13" s="173"/>
      <c r="G13" s="173"/>
      <c r="H13" s="173"/>
      <c r="I13" s="173"/>
      <c r="J13" s="173"/>
      <c r="K13" s="173"/>
      <c r="L13" s="59"/>
    </row>
    <row r="14" spans="2:12" ht="28.5" customHeight="1">
      <c r="B14" s="58">
        <v>8</v>
      </c>
      <c r="C14" s="14" t="s">
        <v>16</v>
      </c>
      <c r="D14" s="173"/>
      <c r="E14" s="173"/>
      <c r="F14" s="173"/>
      <c r="G14" s="173"/>
      <c r="H14" s="173"/>
      <c r="I14" s="173"/>
      <c r="J14" s="173"/>
      <c r="K14" s="173"/>
      <c r="L14" s="59"/>
    </row>
    <row r="15" spans="2:12" ht="28.5" customHeight="1">
      <c r="B15" s="58">
        <v>9</v>
      </c>
      <c r="C15" s="14" t="s">
        <v>33</v>
      </c>
      <c r="D15" s="174"/>
      <c r="E15" s="174"/>
      <c r="F15" s="174"/>
      <c r="G15" s="173"/>
      <c r="H15" s="173"/>
      <c r="I15" s="173"/>
      <c r="J15" s="173"/>
      <c r="K15" s="173"/>
      <c r="L15" s="59"/>
    </row>
    <row r="16" spans="2:12" ht="28.5" customHeight="1">
      <c r="B16" s="58">
        <v>10</v>
      </c>
      <c r="C16" s="13" t="s">
        <v>42</v>
      </c>
      <c r="D16" s="173"/>
      <c r="E16" s="173"/>
      <c r="F16" s="173"/>
      <c r="G16" s="173"/>
      <c r="H16" s="173"/>
      <c r="I16" s="173"/>
      <c r="J16" s="173"/>
      <c r="K16" s="173"/>
      <c r="L16" s="59"/>
    </row>
    <row r="17" spans="2:12" ht="28.5" customHeight="1">
      <c r="B17" s="58">
        <v>11</v>
      </c>
      <c r="C17" s="13" t="s">
        <v>37</v>
      </c>
      <c r="D17" s="173"/>
      <c r="E17" s="173"/>
      <c r="F17" s="173"/>
      <c r="G17" s="173"/>
      <c r="H17" s="173"/>
      <c r="I17" s="173"/>
      <c r="J17" s="173"/>
      <c r="K17" s="173"/>
      <c r="L17" s="59"/>
    </row>
    <row r="18" spans="2:12" ht="28.5" customHeight="1">
      <c r="B18" s="58">
        <v>12</v>
      </c>
      <c r="C18" s="13" t="s">
        <v>18</v>
      </c>
      <c r="D18" s="173"/>
      <c r="E18" s="173"/>
      <c r="F18" s="173"/>
      <c r="G18" s="173"/>
      <c r="H18" s="173"/>
      <c r="I18" s="173"/>
      <c r="J18" s="173"/>
      <c r="K18" s="173"/>
      <c r="L18" s="59"/>
    </row>
    <row r="19" spans="2:12" ht="28.5" customHeight="1">
      <c r="B19" s="58">
        <v>13</v>
      </c>
      <c r="C19" s="13" t="s">
        <v>17</v>
      </c>
      <c r="D19" s="173"/>
      <c r="E19" s="173"/>
      <c r="F19" s="173"/>
      <c r="G19" s="173"/>
      <c r="H19" s="173"/>
      <c r="I19" s="173"/>
      <c r="J19" s="173"/>
      <c r="K19" s="173"/>
      <c r="L19" s="59"/>
    </row>
    <row r="20" spans="2:12" ht="28.5" customHeight="1">
      <c r="B20" s="58">
        <v>14</v>
      </c>
      <c r="C20" s="13" t="s">
        <v>35</v>
      </c>
      <c r="D20" s="173"/>
      <c r="E20" s="173"/>
      <c r="F20" s="173"/>
      <c r="G20" s="173"/>
      <c r="H20" s="173"/>
      <c r="I20" s="173"/>
      <c r="J20" s="173"/>
      <c r="K20" s="173"/>
      <c r="L20" s="59"/>
    </row>
    <row r="21" spans="2:12" ht="28.5" customHeight="1">
      <c r="B21" s="58">
        <v>15</v>
      </c>
      <c r="C21" s="13" t="s">
        <v>38</v>
      </c>
      <c r="D21" s="173"/>
      <c r="E21" s="173"/>
      <c r="F21" s="173"/>
      <c r="G21" s="173"/>
      <c r="H21" s="173"/>
      <c r="I21" s="173"/>
      <c r="J21" s="173"/>
      <c r="K21" s="173"/>
      <c r="L21" s="59"/>
    </row>
    <row r="22" ht="10.5" customHeight="1"/>
    <row r="24" ht="12">
      <c r="B24" s="17" t="s">
        <v>106</v>
      </c>
    </row>
    <row r="25" ht="12">
      <c r="B25" s="17"/>
    </row>
    <row r="26" spans="2:3" ht="13.5">
      <c r="B26" s="170">
        <v>1</v>
      </c>
      <c r="C26" s="168" t="s">
        <v>92</v>
      </c>
    </row>
    <row r="27" spans="2:3" ht="13.5">
      <c r="B27" s="170">
        <v>2</v>
      </c>
      <c r="C27" s="169" t="s">
        <v>93</v>
      </c>
    </row>
    <row r="28" spans="2:3" ht="13.5">
      <c r="B28" s="170">
        <v>3</v>
      </c>
      <c r="C28" s="169" t="s">
        <v>94</v>
      </c>
    </row>
    <row r="29" spans="2:3" ht="13.5">
      <c r="B29" s="170">
        <v>4</v>
      </c>
      <c r="C29" s="169" t="s">
        <v>95</v>
      </c>
    </row>
    <row r="30" spans="2:3" ht="13.5">
      <c r="B30" s="170">
        <v>5</v>
      </c>
      <c r="C30" s="169" t="s">
        <v>96</v>
      </c>
    </row>
    <row r="31" spans="2:3" ht="13.5">
      <c r="B31" s="170">
        <v>6</v>
      </c>
      <c r="C31" s="169" t="s">
        <v>97</v>
      </c>
    </row>
    <row r="32" spans="2:3" ht="13.5">
      <c r="B32" s="170">
        <v>7</v>
      </c>
      <c r="C32" s="169" t="s">
        <v>98</v>
      </c>
    </row>
    <row r="33" spans="2:3" ht="13.5">
      <c r="B33" s="170">
        <v>8</v>
      </c>
      <c r="C33" s="169" t="s">
        <v>99</v>
      </c>
    </row>
    <row r="34" spans="2:3" ht="13.5">
      <c r="B34" s="170">
        <v>9</v>
      </c>
      <c r="C34" s="169" t="s">
        <v>100</v>
      </c>
    </row>
    <row r="35" spans="2:3" ht="13.5">
      <c r="B35" s="170">
        <v>10</v>
      </c>
      <c r="C35" s="169" t="s">
        <v>101</v>
      </c>
    </row>
    <row r="36" spans="2:3" ht="13.5">
      <c r="B36" s="170">
        <v>11</v>
      </c>
      <c r="C36" s="169" t="s">
        <v>102</v>
      </c>
    </row>
    <row r="37" spans="2:3" ht="13.5">
      <c r="B37" s="170">
        <v>12</v>
      </c>
      <c r="C37" s="169" t="s">
        <v>103</v>
      </c>
    </row>
    <row r="38" spans="2:3" ht="13.5">
      <c r="B38" s="170">
        <v>13</v>
      </c>
      <c r="C38" s="169" t="s">
        <v>104</v>
      </c>
    </row>
    <row r="39" spans="2:3" ht="13.5">
      <c r="B39" s="170">
        <v>14</v>
      </c>
      <c r="C39" s="169" t="s">
        <v>105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D12" sqref="D12"/>
    </sheetView>
  </sheetViews>
  <sheetFormatPr defaultColWidth="11.421875" defaultRowHeight="12.75"/>
  <sheetData>
    <row r="3" spans="2:3" ht="13.5">
      <c r="B3" s="159" t="s">
        <v>78</v>
      </c>
      <c r="C3" s="159" t="s">
        <v>87</v>
      </c>
    </row>
    <row r="4" ht="12">
      <c r="B4" s="160"/>
    </row>
    <row r="5" spans="2:3" ht="12">
      <c r="B5" s="160" t="s">
        <v>64</v>
      </c>
      <c r="C5" t="s">
        <v>88</v>
      </c>
    </row>
    <row r="6" spans="2:3" ht="12">
      <c r="B6" s="160" t="s">
        <v>77</v>
      </c>
      <c r="C6" t="s">
        <v>89</v>
      </c>
    </row>
    <row r="7" ht="12">
      <c r="B7" s="160" t="s">
        <v>79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Rubino Piero</dc:creator>
  <cp:keywords/>
  <dc:description/>
  <cp:lastModifiedBy>Giuseppe Francesco Gori</cp:lastModifiedBy>
  <cp:lastPrinted>2014-12-30T10:32:13Z</cp:lastPrinted>
  <dcterms:created xsi:type="dcterms:W3CDTF">2004-02-06T16:01:35Z</dcterms:created>
  <dcterms:modified xsi:type="dcterms:W3CDTF">2015-03-23T14:40:56Z</dcterms:modified>
  <cp:category/>
  <cp:version/>
  <cp:contentType/>
  <cp:contentStatus/>
</cp:coreProperties>
</file>