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9965" windowHeight="9630" tabRatio="722" activeTab="0"/>
  </bookViews>
  <sheets>
    <sheet name="titolo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tabella di sintesi" sheetId="11" r:id="rId11"/>
  </sheets>
  <definedNames/>
  <calcPr fullCalcOnLoad="1"/>
</workbook>
</file>

<file path=xl/sharedStrings.xml><?xml version="1.0" encoding="utf-8"?>
<sst xmlns="http://schemas.openxmlformats.org/spreadsheetml/2006/main" count="336" uniqueCount="117">
  <si>
    <t>Prefattibilità</t>
  </si>
  <si>
    <t>Data</t>
  </si>
  <si>
    <t>Valori in euro</t>
  </si>
  <si>
    <t>Totale</t>
  </si>
  <si>
    <t>Titolo del progetto</t>
  </si>
  <si>
    <t>Importo lavori</t>
  </si>
  <si>
    <t xml:space="preserve">Totale importo erogabile </t>
  </si>
  <si>
    <t>max erogabile per importo lavori fino a 10.000.000</t>
  </si>
  <si>
    <t>max erogabile pe importo lavori da 10.000.000,01 a 25.000.000</t>
  </si>
  <si>
    <t>max erogabile pe importo lavori da 25.000.000.01 a 100.000.000</t>
  </si>
  <si>
    <t>TOTALE</t>
  </si>
  <si>
    <t>Sintesi Finale</t>
  </si>
  <si>
    <t>Totale importo erogabile effettivo</t>
  </si>
  <si>
    <t>Modalita' di erogazione</t>
  </si>
  <si>
    <t>Studio di fattibilità sotto soglia</t>
  </si>
  <si>
    <t>Studio di fattibilità sopra soglia</t>
  </si>
  <si>
    <t>Progettazione preliminare sotto soglia</t>
  </si>
  <si>
    <t>Progettazione preliminare sopra soglia</t>
  </si>
  <si>
    <t>Progettazione definitiva sopra soglia</t>
  </si>
  <si>
    <t>Progettazione esecutiva sopra soglia</t>
  </si>
  <si>
    <t>Progettazione definitiva sotto soglia</t>
  </si>
  <si>
    <t>Progettazione esecutiva sotto soglia</t>
  </si>
  <si>
    <t>A</t>
  </si>
  <si>
    <t>B</t>
  </si>
  <si>
    <t>C</t>
  </si>
  <si>
    <t>D</t>
  </si>
  <si>
    <t>E</t>
  </si>
  <si>
    <t>Spese  gia’ sostenute per la seguente fase di progettazione alla data di presentazione dell’istanza</t>
  </si>
  <si>
    <t>Spese effettive da sostenere</t>
  </si>
  <si>
    <t>Legenda :</t>
  </si>
  <si>
    <t>sez 1 Prefattibilita'</t>
  </si>
  <si>
    <t>sez 2 Studi di fattibilita' SOTTO soglia</t>
  </si>
  <si>
    <t>sez 3 Studi di fattibilita' SOPRA soglia</t>
  </si>
  <si>
    <t>sez 4 Progettazione preliminare SOTTO soglia</t>
  </si>
  <si>
    <t>sez 5 Progettazione preliminare SOPRA soglia</t>
  </si>
  <si>
    <t>sez 6 Progettazione definitiva SOTTO soglia</t>
  </si>
  <si>
    <t>sez 7 Progettazione definitiva SOPRA soglia</t>
  </si>
  <si>
    <t>sez 8 Progettazione esecutiva SOTTO soglia</t>
  </si>
  <si>
    <t>sez 9 Progettazione esecutiva SOPRA soglia</t>
  </si>
  <si>
    <t>sez 10 Sintesi complessiva</t>
  </si>
  <si>
    <t>max erogabile per importo lavori tra 250.000. e 1.000.000 euro</t>
  </si>
  <si>
    <t>FINANZIAMENTO AGEVOLATO A TASSO ZERO RT</t>
  </si>
  <si>
    <t>FINANZIAMENTO CONTO CAPITALE</t>
  </si>
  <si>
    <t>PRESTITO ALTRI SOGGETTI</t>
  </si>
  <si>
    <t>Progetti strategici SOPRA SOGLIA comuni sopra i 5.000 abitanti er importo lavori superiori a 1.000.000 euro</t>
  </si>
  <si>
    <t>Progetti strategici SOTTO SOGLIA comuni sopra i 5.000 abitanti per importo lavori compreso tra  250.000 ed 1.000.000 di euro</t>
  </si>
  <si>
    <t>Nota metodologica</t>
  </si>
  <si>
    <r>
      <t xml:space="preserve">Concetto di </t>
    </r>
    <r>
      <rPr>
        <b/>
        <sz val="10"/>
        <rFont val="Arial"/>
        <family val="2"/>
      </rPr>
      <t xml:space="preserve">importo lavori </t>
    </r>
    <r>
      <rPr>
        <sz val="10"/>
        <rFont val="Arial"/>
        <family val="2"/>
      </rPr>
      <t>da inserire in tabella :I limiti di accesso sono riferiti al costo previsto delle opere intendendosi per tale la somma delle sole spese previste per i lavori edili e per attrezzature (al netto di IVA).</t>
    </r>
  </si>
  <si>
    <t>Progetti strategici SOPRA SOGLIA comuni sopra i 5.000 abitanti e per importo lavori superiori a 1.000.000 euro</t>
  </si>
  <si>
    <t>- analisi statistiche</t>
  </si>
  <si>
    <t>- analisi territoriali - ambientali</t>
  </si>
  <si>
    <t>- analisi di mercato</t>
  </si>
  <si>
    <t>- analisi finanziario - economiche e sociali</t>
  </si>
  <si>
    <t>- analisi di gestione</t>
  </si>
  <si>
    <t>- incarichi professionali per la redazione dello Studio.</t>
  </si>
  <si>
    <t>Calcolo sommario della spesa</t>
  </si>
  <si>
    <t>Studio di prefattibilitàambientale</t>
  </si>
  <si>
    <t>Piano economico e finanziario di massima</t>
  </si>
  <si>
    <t>Capitolato speciale e prestazionale</t>
  </si>
  <si>
    <t>Relazione di indagine geologica preliminare</t>
  </si>
  <si>
    <t>Relazione di indagine geotecnica preliminare</t>
  </si>
  <si>
    <t>Relazione di indagine idrologica preliminare</t>
  </si>
  <si>
    <t>Relazione di indagine idraulica preliminare</t>
  </si>
  <si>
    <t>Relazione di indagine sismica preliminare</t>
  </si>
  <si>
    <t>Relazione di indagine archeologica preliminare</t>
  </si>
  <si>
    <t>Prime indicazioni e disposizioni per la stesura dei piani di sicurezza</t>
  </si>
  <si>
    <t>Relazione illustrativa, relazione tecnica, planimetria generale e schemi grafici</t>
  </si>
  <si>
    <t>Rilievi</t>
  </si>
  <si>
    <t>Rilievi ecc.</t>
  </si>
  <si>
    <t>Relazione descrittiva,relazioni tecniche specialistiche, elaborati grafici per ottenimento autorizzazioni</t>
  </si>
  <si>
    <t>Disciplinare descrittivo e prestazionale degli elementi  tecnici</t>
  </si>
  <si>
    <t>Studio di inserimento urbanistico</t>
  </si>
  <si>
    <t>Studio di impatto ambientale ovvero studio di fattibilitàambientale</t>
  </si>
  <si>
    <t>Calcoli preliminari delle strutture e degli impianti</t>
  </si>
  <si>
    <t>Schema di contratto e capitolato speciale di appalto</t>
  </si>
  <si>
    <t>Relazione di indagine geologica</t>
  </si>
  <si>
    <t>Relazione di indagine geotecnica</t>
  </si>
  <si>
    <t>Relazione di indagine idrologica</t>
  </si>
  <si>
    <t>Relazione di indagine idraulica</t>
  </si>
  <si>
    <t>Relazione di indagine sismica</t>
  </si>
  <si>
    <t>Computo metrico estimativo e quadro economico</t>
  </si>
  <si>
    <t>Piano particellare di esproprio</t>
  </si>
  <si>
    <t>Relazione generale e specialistiche</t>
  </si>
  <si>
    <t>Calcoli esecutivi delle strutture e degli impianti</t>
  </si>
  <si>
    <t>Particolari costruttivi e decorativi</t>
  </si>
  <si>
    <t>Computo metrico estimativo definitivo</t>
  </si>
  <si>
    <t>Quadro economico</t>
  </si>
  <si>
    <t>Elenco prezzi ed eventuali analisi</t>
  </si>
  <si>
    <t>Quadro dell'incidenza percentuale della quantità di manodopera</t>
  </si>
  <si>
    <t>Schemi di contratto</t>
  </si>
  <si>
    <t>Capitolato speciale di appalto</t>
  </si>
  <si>
    <t>Cronoprogramma</t>
  </si>
  <si>
    <t>Piano di manutenzione dell'opera</t>
  </si>
  <si>
    <t>Piani di sicurezza e coordinamento</t>
  </si>
  <si>
    <t>Elaborati grafici comprensivi di quelli delle strutture e degli impianti e di ripristino e miglioramento ambientale</t>
  </si>
  <si>
    <t>Spese da sostenere al netto di quelle gia' sostenute</t>
  </si>
  <si>
    <t>Iva indetraibile complessiva</t>
  </si>
  <si>
    <t>Dettaglio spese previste per il complesso dei progetti(in euro)</t>
  </si>
  <si>
    <t>Sezione 1-Fase Progettuale : Prefattibilità</t>
  </si>
  <si>
    <t>Sezione 2-Fase Progettuale : Studio di fattibilita' Sotto Soglia</t>
  </si>
  <si>
    <t>Sezione 3-Fase Progettuale : Studio di fattibilita' Sopra Soglia</t>
  </si>
  <si>
    <t>Sezione 4-Fase Progettuale : Progettazione preliminare Sotto Soglia</t>
  </si>
  <si>
    <t>Sezione 5-Fase Progettuale : Progettazione Preliminare Sopra Soglia</t>
  </si>
  <si>
    <t>Sezione 6-Fase Progettuale : Progettazione Definitiva Sotto Soglia</t>
  </si>
  <si>
    <t>Sezione 7-Fase Progettuale : Progettazione Definitiva Sopra Soglia</t>
  </si>
  <si>
    <t>Sezione 8-Fase Progettuale : Progettazione Esecutiva Sotto Soglia</t>
  </si>
  <si>
    <t>Sezione 9-Fase Progettuale : Progettazione Esecutiva Sopra Soglia</t>
  </si>
  <si>
    <r>
      <t xml:space="preserve">Fondo per la progettazione degli </t>
    </r>
    <r>
      <rPr>
        <b/>
        <sz val="32"/>
        <rFont val="Arial"/>
        <family val="2"/>
      </rPr>
      <t xml:space="preserve">interventi strategici </t>
    </r>
    <r>
      <rPr>
        <sz val="28"/>
        <rFont val="Arial"/>
        <family val="2"/>
      </rPr>
      <t>comuni sopra i 5.000 abitanti</t>
    </r>
  </si>
  <si>
    <t>max erogabile per importo lavori da 10.000.000,01 a 25.000.000</t>
  </si>
  <si>
    <t>max erogabile per importo lavori da 25.000.000.01 a 100.000.000</t>
  </si>
  <si>
    <t>Riepilogo complessivo</t>
  </si>
  <si>
    <t>'- altro</t>
  </si>
  <si>
    <t>- altro</t>
  </si>
  <si>
    <t>max erogabile per importo lavori oltre i 100.000.000</t>
  </si>
  <si>
    <t>Soggetto presentatore :</t>
  </si>
  <si>
    <t>max erogabile per importo lavori oltre il 1.000.000 euro</t>
  </si>
  <si>
    <t>FINANZIAMENTO IN CONTO GARANZIA RT (se richiesto)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</si>
</sst>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0"/>
    <numFmt numFmtId="169" formatCode="0.000"/>
    <numFmt numFmtId="170" formatCode="0.0"/>
    <numFmt numFmtId="171" formatCode="_-* #,##0.0_-;\-* #,##0.0_-;_-* &quot;-&quot;??_-;_-@_-"/>
    <numFmt numFmtId="172" formatCode="_-* #,##0_-;\-* #,##0_-;_-* &quot;-&quot;??_-;_-@_-"/>
    <numFmt numFmtId="173" formatCode="#,##0.00_ ;\-#,##0.00\ "/>
    <numFmt numFmtId="174" formatCode="[$-410]dddd\ d\ mmmm\ yyyy"/>
    <numFmt numFmtId="175" formatCode="dd/mm/yy;@"/>
  </numFmts>
  <fonts count="48">
    <font>
      <sz val="10"/>
      <name val="Arial"/>
      <family val="0"/>
    </font>
    <font>
      <sz val="28"/>
      <name val="Arial"/>
      <family val="2"/>
    </font>
    <font>
      <b/>
      <sz val="8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9"/>
      <color indexed="8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32"/>
      <name val="Arial"/>
      <family val="2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wrapText="1"/>
    </xf>
    <xf numFmtId="43" fontId="0" fillId="0" borderId="12" xfId="45" applyFont="1" applyBorder="1" applyAlignment="1">
      <alignment/>
    </xf>
    <xf numFmtId="43" fontId="0" fillId="0" borderId="12" xfId="45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 wrapText="1"/>
    </xf>
    <xf numFmtId="43" fontId="0" fillId="0" borderId="13" xfId="45" applyFont="1" applyFill="1" applyBorder="1" applyAlignment="1">
      <alignment/>
    </xf>
    <xf numFmtId="43" fontId="0" fillId="0" borderId="14" xfId="45" applyFont="1" applyFill="1" applyBorder="1" applyAlignment="1">
      <alignment/>
    </xf>
    <xf numFmtId="43" fontId="0" fillId="0" borderId="12" xfId="0" applyNumberFormat="1" applyFill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3" fontId="0" fillId="0" borderId="12" xfId="45" applyFont="1" applyBorder="1" applyAlignment="1">
      <alignment vertical="center"/>
    </xf>
    <xf numFmtId="43" fontId="0" fillId="33" borderId="12" xfId="45" applyFont="1" applyFill="1" applyBorder="1" applyAlignment="1">
      <alignment vertical="center"/>
    </xf>
    <xf numFmtId="43" fontId="0" fillId="0" borderId="12" xfId="0" applyNumberFormat="1" applyBorder="1" applyAlignment="1">
      <alignment vertical="center"/>
    </xf>
    <xf numFmtId="43" fontId="0" fillId="0" borderId="12" xfId="45" applyFont="1" applyFill="1" applyBorder="1" applyAlignment="1">
      <alignment vertical="center"/>
    </xf>
    <xf numFmtId="0" fontId="4" fillId="34" borderId="12" xfId="0" applyFont="1" applyFill="1" applyBorder="1" applyAlignment="1">
      <alignment vertical="center" wrapText="1"/>
    </xf>
    <xf numFmtId="0" fontId="4" fillId="35" borderId="12" xfId="0" applyFont="1" applyFill="1" applyBorder="1" applyAlignment="1">
      <alignment vertical="center" wrapText="1"/>
    </xf>
    <xf numFmtId="0" fontId="4" fillId="36" borderId="12" xfId="0" applyFont="1" applyFill="1" applyBorder="1" applyAlignment="1">
      <alignment vertical="center" wrapText="1"/>
    </xf>
    <xf numFmtId="0" fontId="4" fillId="37" borderId="12" xfId="0" applyFont="1" applyFill="1" applyBorder="1" applyAlignment="1">
      <alignment vertical="center" wrapText="1"/>
    </xf>
    <xf numFmtId="0" fontId="4" fillId="38" borderId="12" xfId="0" applyFont="1" applyFill="1" applyBorder="1" applyAlignment="1">
      <alignment vertical="center" wrapText="1"/>
    </xf>
    <xf numFmtId="43" fontId="5" fillId="0" borderId="12" xfId="0" applyNumberFormat="1" applyFont="1" applyBorder="1" applyAlignment="1">
      <alignment horizontal="center" vertical="center"/>
    </xf>
    <xf numFmtId="43" fontId="5" fillId="0" borderId="12" xfId="45" applyFont="1" applyBorder="1" applyAlignment="1">
      <alignment horizontal="center" vertical="center"/>
    </xf>
    <xf numFmtId="43" fontId="5" fillId="0" borderId="12" xfId="45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3" fontId="5" fillId="0" borderId="0" xfId="45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43" fontId="0" fillId="0" borderId="0" xfId="45" applyFont="1" applyBorder="1" applyAlignment="1">
      <alignment/>
    </xf>
    <xf numFmtId="0" fontId="6" fillId="37" borderId="21" xfId="0" applyFont="1" applyFill="1" applyBorder="1" applyAlignment="1">
      <alignment vertical="center" wrapText="1"/>
    </xf>
    <xf numFmtId="0" fontId="6" fillId="37" borderId="22" xfId="0" applyFont="1" applyFill="1" applyBorder="1" applyAlignment="1">
      <alignment vertical="center" wrapText="1"/>
    </xf>
    <xf numFmtId="43" fontId="0" fillId="0" borderId="12" xfId="45" applyFont="1" applyFill="1" applyBorder="1" applyAlignment="1">
      <alignment horizontal="center"/>
    </xf>
    <xf numFmtId="175" fontId="5" fillId="37" borderId="12" xfId="0" applyNumberFormat="1" applyFont="1" applyFill="1" applyBorder="1" applyAlignment="1">
      <alignment vertical="center"/>
    </xf>
    <xf numFmtId="43" fontId="0" fillId="0" borderId="23" xfId="45" applyFont="1" applyBorder="1" applyAlignment="1">
      <alignment/>
    </xf>
    <xf numFmtId="0" fontId="9" fillId="0" borderId="0" xfId="0" applyFont="1" applyAlignment="1">
      <alignment/>
    </xf>
    <xf numFmtId="14" fontId="0" fillId="37" borderId="12" xfId="0" applyNumberFormat="1" applyFont="1" applyFill="1" applyBorder="1" applyAlignment="1">
      <alignment vertical="center" wrapText="1"/>
    </xf>
    <xf numFmtId="14" fontId="0" fillId="37" borderId="24" xfId="0" applyNumberFormat="1" applyFont="1" applyFill="1" applyBorder="1" applyAlignment="1">
      <alignment vertical="center" wrapText="1"/>
    </xf>
    <xf numFmtId="0" fontId="0" fillId="0" borderId="12" xfId="0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wrapText="1"/>
    </xf>
    <xf numFmtId="0" fontId="1" fillId="0" borderId="2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5" fontId="0" fillId="0" borderId="0" xfId="0" applyNumberFormat="1" applyAlignment="1">
      <alignment/>
    </xf>
    <xf numFmtId="0" fontId="13" fillId="0" borderId="20" xfId="0" applyFont="1" applyBorder="1" applyAlignment="1">
      <alignment/>
    </xf>
    <xf numFmtId="0" fontId="6" fillId="37" borderId="12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 wrapText="1"/>
    </xf>
    <xf numFmtId="43" fontId="5" fillId="0" borderId="12" xfId="0" applyNumberFormat="1" applyFont="1" applyBorder="1" applyAlignment="1">
      <alignment/>
    </xf>
    <xf numFmtId="0" fontId="5" fillId="0" borderId="28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43" fontId="5" fillId="0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43" fontId="5" fillId="0" borderId="0" xfId="45" applyFont="1" applyFill="1" applyBorder="1" applyAlignment="1">
      <alignment horizontal="center"/>
    </xf>
    <xf numFmtId="172" fontId="0" fillId="0" borderId="12" xfId="45" applyNumberFormat="1" applyFont="1" applyBorder="1" applyAlignment="1">
      <alignment/>
    </xf>
    <xf numFmtId="172" fontId="0" fillId="0" borderId="12" xfId="45" applyNumberFormat="1" applyFont="1" applyFill="1" applyBorder="1" applyAlignment="1">
      <alignment/>
    </xf>
    <xf numFmtId="172" fontId="0" fillId="0" borderId="12" xfId="45" applyNumberFormat="1" applyFont="1" applyFill="1" applyBorder="1" applyAlignment="1">
      <alignment horizontal="center"/>
    </xf>
    <xf numFmtId="172" fontId="0" fillId="0" borderId="0" xfId="45" applyNumberFormat="1" applyFont="1" applyAlignment="1">
      <alignment/>
    </xf>
    <xf numFmtId="0" fontId="0" fillId="0" borderId="12" xfId="0" applyBorder="1" applyAlignment="1" quotePrefix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37" borderId="13" xfId="0" applyFont="1" applyFill="1" applyBorder="1" applyAlignment="1">
      <alignment horizontal="center" vertical="center" wrapText="1"/>
    </xf>
    <xf numFmtId="0" fontId="7" fillId="37" borderId="21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43" fontId="0" fillId="0" borderId="12" xfId="45" applyFont="1" applyBorder="1" applyAlignment="1">
      <alignment horizontal="center"/>
    </xf>
    <xf numFmtId="0" fontId="6" fillId="37" borderId="28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43" fontId="0" fillId="0" borderId="28" xfId="45" applyFont="1" applyBorder="1" applyAlignment="1">
      <alignment horizontal="center"/>
    </xf>
    <xf numFmtId="43" fontId="0" fillId="0" borderId="22" xfId="45" applyFont="1" applyBorder="1" applyAlignment="1">
      <alignment horizontal="center"/>
    </xf>
    <xf numFmtId="43" fontId="0" fillId="0" borderId="29" xfId="45" applyFont="1" applyBorder="1" applyAlignment="1">
      <alignment horizontal="center"/>
    </xf>
    <xf numFmtId="43" fontId="0" fillId="0" borderId="26" xfId="45" applyFont="1" applyBorder="1" applyAlignment="1">
      <alignment horizontal="center"/>
    </xf>
    <xf numFmtId="43" fontId="0" fillId="0" borderId="0" xfId="45" applyFont="1" applyBorder="1" applyAlignment="1">
      <alignment horizontal="center"/>
    </xf>
    <xf numFmtId="43" fontId="0" fillId="0" borderId="27" xfId="45" applyFont="1" applyBorder="1" applyAlignment="1">
      <alignment horizontal="center"/>
    </xf>
    <xf numFmtId="43" fontId="0" fillId="0" borderId="30" xfId="45" applyFont="1" applyBorder="1" applyAlignment="1">
      <alignment horizontal="center"/>
    </xf>
    <xf numFmtId="43" fontId="0" fillId="0" borderId="31" xfId="45" applyFont="1" applyBorder="1" applyAlignment="1">
      <alignment horizontal="center"/>
    </xf>
    <xf numFmtId="43" fontId="0" fillId="0" borderId="32" xfId="45" applyFont="1" applyBorder="1" applyAlignment="1">
      <alignment horizontal="center"/>
    </xf>
    <xf numFmtId="43" fontId="0" fillId="0" borderId="24" xfId="45" applyFont="1" applyBorder="1" applyAlignment="1">
      <alignment horizontal="center"/>
    </xf>
    <xf numFmtId="43" fontId="0" fillId="0" borderId="25" xfId="45" applyFont="1" applyBorder="1" applyAlignment="1">
      <alignment horizontal="center"/>
    </xf>
    <xf numFmtId="43" fontId="0" fillId="0" borderId="23" xfId="45" applyFont="1" applyBorder="1" applyAlignment="1">
      <alignment horizontal="center"/>
    </xf>
    <xf numFmtId="0" fontId="6" fillId="37" borderId="21" xfId="0" applyFont="1" applyFill="1" applyBorder="1" applyAlignment="1">
      <alignment horizontal="center" vertical="center" wrapText="1"/>
    </xf>
    <xf numFmtId="173" fontId="5" fillId="0" borderId="12" xfId="45" applyNumberFormat="1" applyFont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textRotation="255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523875</xdr:colOff>
      <xdr:row>0</xdr:row>
      <xdr:rowOff>85725</xdr:rowOff>
    </xdr:from>
    <xdr:to>
      <xdr:col>17</xdr:col>
      <xdr:colOff>247650</xdr:colOff>
      <xdr:row>16</xdr:row>
      <xdr:rowOff>47625</xdr:rowOff>
    </xdr:to>
    <xdr:pic>
      <xdr:nvPicPr>
        <xdr:cNvPr id="1" name="Picture 1" descr="Logo%20Regione%20Tos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85725"/>
          <a:ext cx="27717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476250</xdr:colOff>
      <xdr:row>17</xdr:row>
      <xdr:rowOff>114300</xdr:rowOff>
    </xdr:from>
    <xdr:to>
      <xdr:col>18</xdr:col>
      <xdr:colOff>485775</xdr:colOff>
      <xdr:row>22</xdr:row>
      <xdr:rowOff>114300</xdr:rowOff>
    </xdr:to>
    <xdr:pic>
      <xdr:nvPicPr>
        <xdr:cNvPr id="2" name="Picture 2" descr="Logo-ST-2012_sma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2867025"/>
          <a:ext cx="4276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39"/>
  <sheetViews>
    <sheetView tabSelected="1" zoomScalePageLayoutView="0" workbookViewId="0" topLeftCell="A1">
      <selection activeCell="E32" sqref="E32:H33"/>
    </sheetView>
  </sheetViews>
  <sheetFormatPr defaultColWidth="9.140625" defaultRowHeight="12.75"/>
  <sheetData>
    <row r="4" spans="1:11" ht="12.75" customHeight="1">
      <c r="A4" s="71" t="s">
        <v>107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2.7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ht="12.7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12.7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12.75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1:11" ht="12.75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ht="12.75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ht="12.7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12.7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ht="12.75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1" ht="12.7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7" spans="2:10" ht="12.75">
      <c r="B17" s="77"/>
      <c r="C17" s="77"/>
      <c r="D17" s="77"/>
      <c r="E17" s="77"/>
      <c r="F17" s="77"/>
      <c r="G17" s="77"/>
      <c r="H17" s="77"/>
      <c r="I17" s="77"/>
      <c r="J17" s="77"/>
    </row>
    <row r="19" spans="1:11" ht="12.75" customHeight="1">
      <c r="A19" s="78" t="s">
        <v>114</v>
      </c>
      <c r="B19" s="79"/>
      <c r="C19" s="79"/>
      <c r="D19" s="79"/>
      <c r="E19" s="79"/>
      <c r="F19" s="79"/>
      <c r="G19" s="79"/>
      <c r="H19" s="79"/>
      <c r="I19" s="79"/>
      <c r="J19" s="79"/>
      <c r="K19" s="80"/>
    </row>
    <row r="20" spans="1:11" ht="12.75" customHeight="1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3"/>
    </row>
    <row r="21" spans="1:11" ht="12.75" customHeight="1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3"/>
    </row>
    <row r="22" spans="1:11" ht="12.75" customHeight="1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3"/>
    </row>
    <row r="23" spans="1:11" ht="12.75" customHeight="1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1"/>
    </row>
    <row r="24" spans="1:11" ht="13.5" customHeight="1" thickBot="1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80"/>
    </row>
    <row r="25" spans="1:18" ht="12.75" customHeight="1">
      <c r="A25" s="81"/>
      <c r="B25" s="82"/>
      <c r="C25" s="82"/>
      <c r="D25" s="82"/>
      <c r="E25" s="82"/>
      <c r="F25" s="82"/>
      <c r="G25" s="82"/>
      <c r="H25" s="82"/>
      <c r="I25" s="82"/>
      <c r="J25" s="82"/>
      <c r="K25" s="83"/>
      <c r="N25" s="28" t="s">
        <v>29</v>
      </c>
      <c r="O25" s="29"/>
      <c r="P25" s="29"/>
      <c r="Q25" s="29"/>
      <c r="R25" s="30"/>
    </row>
    <row r="26" spans="1:18" ht="12.75" customHeight="1">
      <c r="A26" s="81"/>
      <c r="B26" s="82"/>
      <c r="C26" s="82"/>
      <c r="D26" s="82"/>
      <c r="E26" s="82"/>
      <c r="F26" s="82"/>
      <c r="G26" s="82"/>
      <c r="H26" s="82"/>
      <c r="I26" s="82"/>
      <c r="J26" s="82"/>
      <c r="K26" s="83"/>
      <c r="N26" s="31" t="s">
        <v>30</v>
      </c>
      <c r="O26" s="7"/>
      <c r="P26" s="7"/>
      <c r="Q26" s="7"/>
      <c r="R26" s="1"/>
    </row>
    <row r="27" spans="1:18" ht="12.75" customHeight="1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6"/>
      <c r="N27" s="31" t="s">
        <v>31</v>
      </c>
      <c r="O27" s="7"/>
      <c r="P27" s="7"/>
      <c r="Q27" s="7"/>
      <c r="R27" s="1"/>
    </row>
    <row r="28" spans="14:18" ht="12.75" customHeight="1">
      <c r="N28" s="31" t="s">
        <v>32</v>
      </c>
      <c r="O28" s="7"/>
      <c r="P28" s="7"/>
      <c r="Q28" s="7"/>
      <c r="R28" s="1"/>
    </row>
    <row r="29" spans="14:18" ht="12.75" customHeight="1">
      <c r="N29" s="31" t="s">
        <v>33</v>
      </c>
      <c r="O29" s="7"/>
      <c r="P29" s="7"/>
      <c r="Q29" s="7"/>
      <c r="R29" s="1"/>
    </row>
    <row r="30" spans="14:18" ht="12.75">
      <c r="N30" s="31" t="s">
        <v>34</v>
      </c>
      <c r="O30" s="7"/>
      <c r="P30" s="7"/>
      <c r="Q30" s="7"/>
      <c r="R30" s="1"/>
    </row>
    <row r="31" spans="14:18" ht="12.75">
      <c r="N31" s="31" t="s">
        <v>35</v>
      </c>
      <c r="O31" s="7"/>
      <c r="P31" s="7"/>
      <c r="Q31" s="7"/>
      <c r="R31" s="1"/>
    </row>
    <row r="32" spans="3:18" ht="12.75">
      <c r="C32" s="74" t="s">
        <v>1</v>
      </c>
      <c r="E32" s="72"/>
      <c r="F32" s="73"/>
      <c r="G32" s="73"/>
      <c r="H32" s="73"/>
      <c r="N32" s="31" t="s">
        <v>36</v>
      </c>
      <c r="O32" s="7"/>
      <c r="P32" s="7"/>
      <c r="Q32" s="7"/>
      <c r="R32" s="1"/>
    </row>
    <row r="33" spans="3:18" ht="12.75">
      <c r="C33" s="74"/>
      <c r="E33" s="73"/>
      <c r="F33" s="73"/>
      <c r="G33" s="73"/>
      <c r="H33" s="73"/>
      <c r="N33" s="31" t="s">
        <v>37</v>
      </c>
      <c r="O33" s="7"/>
      <c r="P33" s="7"/>
      <c r="Q33" s="7"/>
      <c r="R33" s="1"/>
    </row>
    <row r="34" spans="14:18" ht="12.75">
      <c r="N34" s="31" t="s">
        <v>38</v>
      </c>
      <c r="O34" s="7"/>
      <c r="P34" s="7"/>
      <c r="Q34" s="7"/>
      <c r="R34" s="1"/>
    </row>
    <row r="35" spans="14:18" ht="13.5" thickBot="1">
      <c r="N35" s="32" t="s">
        <v>39</v>
      </c>
      <c r="O35" s="33"/>
      <c r="P35" s="33"/>
      <c r="Q35" s="33"/>
      <c r="R35" s="2"/>
    </row>
    <row r="39" spans="2:13" ht="47.25" customHeight="1">
      <c r="B39" s="76" t="s">
        <v>46</v>
      </c>
      <c r="C39" s="76"/>
      <c r="D39" s="3"/>
      <c r="E39" s="75" t="s">
        <v>47</v>
      </c>
      <c r="F39" s="75"/>
      <c r="G39" s="75"/>
      <c r="H39" s="75"/>
      <c r="I39" s="75"/>
      <c r="J39" s="75"/>
      <c r="K39" s="75"/>
      <c r="L39" s="75"/>
      <c r="M39" s="75"/>
    </row>
  </sheetData>
  <sheetProtection/>
  <mergeCells count="8">
    <mergeCell ref="A4:K14"/>
    <mergeCell ref="E32:H33"/>
    <mergeCell ref="C32:C33"/>
    <mergeCell ref="E39:M39"/>
    <mergeCell ref="B39:C39"/>
    <mergeCell ref="B17:J17"/>
    <mergeCell ref="A19:K22"/>
    <mergeCell ref="A24:K27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4">
      <selection activeCell="A32" sqref="A32"/>
    </sheetView>
  </sheetViews>
  <sheetFormatPr defaultColWidth="9.140625" defaultRowHeight="12.75"/>
  <cols>
    <col min="1" max="1" width="60.7109375" style="0" customWidth="1"/>
    <col min="2" max="2" width="18.7109375" style="0" bestFit="1" customWidth="1"/>
    <col min="3" max="5" width="14.140625" style="0" customWidth="1"/>
    <col min="6" max="7" width="16.7109375" style="0" bestFit="1" customWidth="1"/>
  </cols>
  <sheetData>
    <row r="1" spans="1:7" ht="30" customHeight="1">
      <c r="A1" s="99" t="s">
        <v>106</v>
      </c>
      <c r="B1" s="100"/>
      <c r="C1" s="100"/>
      <c r="D1" s="100"/>
      <c r="E1" s="100"/>
      <c r="F1" s="100"/>
      <c r="G1" s="101"/>
    </row>
    <row r="2" spans="1:7" ht="15">
      <c r="A2" s="102" t="str">
        <f>+8!A2:D2</f>
        <v>Soggetto presentatore :</v>
      </c>
      <c r="B2" s="122"/>
      <c r="C2" s="37"/>
      <c r="D2" s="37"/>
      <c r="E2" s="37"/>
      <c r="F2" s="37"/>
      <c r="G2" s="43">
        <f>+8!D2</f>
        <v>0</v>
      </c>
    </row>
    <row r="3" spans="1:7" ht="31.5" customHeight="1">
      <c r="A3" s="109" t="s">
        <v>44</v>
      </c>
      <c r="B3" s="109"/>
      <c r="C3" s="109"/>
      <c r="D3" s="109"/>
      <c r="E3" s="109"/>
      <c r="F3" s="109"/>
      <c r="G3" s="109"/>
    </row>
    <row r="4" spans="2:7" ht="12.75">
      <c r="B4" s="96" t="s">
        <v>2</v>
      </c>
      <c r="C4" s="97"/>
      <c r="D4" s="97"/>
      <c r="E4" s="97"/>
      <c r="F4" s="97"/>
      <c r="G4" s="97"/>
    </row>
    <row r="5" spans="1:7" ht="45">
      <c r="A5" s="4" t="s">
        <v>4</v>
      </c>
      <c r="B5" s="4" t="s">
        <v>5</v>
      </c>
      <c r="C5" s="35" t="s">
        <v>7</v>
      </c>
      <c r="D5" s="35" t="s">
        <v>8</v>
      </c>
      <c r="E5" s="35" t="s">
        <v>9</v>
      </c>
      <c r="F5" s="35" t="s">
        <v>113</v>
      </c>
      <c r="G5" s="35" t="s">
        <v>6</v>
      </c>
    </row>
    <row r="6" spans="1:7" ht="12.75">
      <c r="A6" s="3" t="s">
        <v>22</v>
      </c>
      <c r="B6" s="5"/>
      <c r="C6" s="110"/>
      <c r="D6" s="111"/>
      <c r="E6" s="111"/>
      <c r="F6" s="112"/>
      <c r="G6" s="73"/>
    </row>
    <row r="7" spans="1:7" ht="12.75">
      <c r="A7" s="3" t="s">
        <v>23</v>
      </c>
      <c r="B7" s="66"/>
      <c r="C7" s="113"/>
      <c r="D7" s="114"/>
      <c r="E7" s="114"/>
      <c r="F7" s="115"/>
      <c r="G7" s="73"/>
    </row>
    <row r="8" spans="1:7" ht="12.75">
      <c r="A8" s="3" t="s">
        <v>24</v>
      </c>
      <c r="B8" s="5"/>
      <c r="C8" s="113"/>
      <c r="D8" s="114"/>
      <c r="E8" s="114"/>
      <c r="F8" s="115"/>
      <c r="G8" s="73"/>
    </row>
    <row r="9" spans="1:7" ht="12.75">
      <c r="A9" s="3" t="s">
        <v>25</v>
      </c>
      <c r="B9" s="5"/>
      <c r="C9" s="113"/>
      <c r="D9" s="114"/>
      <c r="E9" s="114"/>
      <c r="F9" s="115"/>
      <c r="G9" s="73"/>
    </row>
    <row r="10" spans="1:7" ht="12.75">
      <c r="A10" s="3" t="s">
        <v>26</v>
      </c>
      <c r="B10" s="5"/>
      <c r="C10" s="116"/>
      <c r="D10" s="117"/>
      <c r="E10" s="117"/>
      <c r="F10" s="118"/>
      <c r="G10" s="73"/>
    </row>
    <row r="11" spans="1:7" ht="12.75">
      <c r="A11" s="3" t="s">
        <v>3</v>
      </c>
      <c r="B11" s="67">
        <f>SUM(B6:B10)</f>
        <v>0</v>
      </c>
      <c r="C11" s="10">
        <f>ROUND(IF(B11&lt;=10000000,B11*3.25/100,0),0)</f>
        <v>0</v>
      </c>
      <c r="D11" s="39">
        <f>IF(AND(B11&gt;=10000000.01,B11&lt;=25000000),ROUND(B11*2.75/100,0),0)</f>
        <v>0</v>
      </c>
      <c r="E11" s="39">
        <f>IF(AND(B11&gt;=25000000.01,B11&lt;=100000000),ROUND(B11*2.25/100,0),0)</f>
        <v>0</v>
      </c>
      <c r="F11" s="39">
        <f>IF(B11&gt;100000000.01,2250000,0)</f>
        <v>0</v>
      </c>
      <c r="G11" s="63">
        <f>SUM(C11:F11)</f>
        <v>0</v>
      </c>
    </row>
    <row r="12" spans="3:7" ht="18.75" customHeight="1">
      <c r="C12" s="64"/>
      <c r="D12" s="64"/>
      <c r="E12" s="64"/>
      <c r="F12" s="64"/>
      <c r="G12" s="64"/>
    </row>
    <row r="13" spans="3:7" ht="12.75">
      <c r="C13" s="36"/>
      <c r="D13" s="36"/>
      <c r="E13" s="36"/>
      <c r="F13" s="36"/>
      <c r="G13" s="7"/>
    </row>
    <row r="14" spans="1:7" ht="30.75" customHeight="1">
      <c r="A14" s="87" t="s">
        <v>97</v>
      </c>
      <c r="B14" s="87"/>
      <c r="C14" s="36"/>
      <c r="D14" s="36"/>
      <c r="E14" s="36"/>
      <c r="F14" s="36"/>
      <c r="G14" s="7"/>
    </row>
    <row r="15" spans="1:7" ht="12.75">
      <c r="A15" s="34" t="s">
        <v>68</v>
      </c>
      <c r="B15" s="5"/>
      <c r="C15" s="36"/>
      <c r="D15" s="36"/>
      <c r="E15" s="36"/>
      <c r="F15" s="36"/>
      <c r="G15" s="7"/>
    </row>
    <row r="16" spans="1:7" ht="12.75">
      <c r="A16" s="34" t="s">
        <v>82</v>
      </c>
      <c r="B16" s="5"/>
      <c r="C16" s="36"/>
      <c r="D16" s="36"/>
      <c r="E16" s="36"/>
      <c r="F16" s="36"/>
      <c r="G16" s="7"/>
    </row>
    <row r="17" spans="1:7" ht="25.5">
      <c r="A17" s="45" t="s">
        <v>94</v>
      </c>
      <c r="B17" s="5"/>
      <c r="C17" s="36"/>
      <c r="D17" s="36"/>
      <c r="E17" s="36"/>
      <c r="F17" s="36"/>
      <c r="G17" s="7"/>
    </row>
    <row r="18" spans="1:7" ht="12.75">
      <c r="A18" s="34" t="s">
        <v>83</v>
      </c>
      <c r="B18" s="5"/>
      <c r="C18" s="36"/>
      <c r="D18" s="36"/>
      <c r="E18" s="36"/>
      <c r="F18" s="36"/>
      <c r="G18" s="7"/>
    </row>
    <row r="19" spans="1:7" ht="12.75">
      <c r="A19" s="34" t="s">
        <v>84</v>
      </c>
      <c r="B19" s="5"/>
      <c r="C19" s="36"/>
      <c r="D19" s="36"/>
      <c r="E19" s="36"/>
      <c r="F19" s="36"/>
      <c r="G19" s="7"/>
    </row>
    <row r="20" spans="1:6" ht="12.75">
      <c r="A20" s="34" t="s">
        <v>85</v>
      </c>
      <c r="B20" s="5"/>
      <c r="C20" s="36"/>
      <c r="D20" s="36"/>
      <c r="E20" s="36"/>
      <c r="F20" s="36"/>
    </row>
    <row r="21" spans="1:6" ht="12.75">
      <c r="A21" s="34" t="s">
        <v>86</v>
      </c>
      <c r="B21" s="5"/>
      <c r="C21" s="36"/>
      <c r="D21" s="36"/>
      <c r="E21" s="36"/>
      <c r="F21" s="36"/>
    </row>
    <row r="22" spans="1:6" ht="12.75">
      <c r="A22" s="34" t="s">
        <v>87</v>
      </c>
      <c r="B22" s="5"/>
      <c r="C22" s="36"/>
      <c r="D22" s="36"/>
      <c r="E22" s="36"/>
      <c r="F22" s="36"/>
    </row>
    <row r="23" spans="1:2" ht="12.75">
      <c r="A23" s="34" t="s">
        <v>88</v>
      </c>
      <c r="B23" s="5"/>
    </row>
    <row r="24" spans="1:2" ht="12.75">
      <c r="A24" s="34" t="s">
        <v>89</v>
      </c>
      <c r="B24" s="5"/>
    </row>
    <row r="25" spans="1:2" ht="12.75">
      <c r="A25" s="34" t="s">
        <v>90</v>
      </c>
      <c r="B25" s="5"/>
    </row>
    <row r="26" spans="1:2" ht="12.75">
      <c r="A26" s="34" t="s">
        <v>91</v>
      </c>
      <c r="B26" s="25"/>
    </row>
    <row r="27" spans="1:2" ht="12.75">
      <c r="A27" s="34" t="s">
        <v>92</v>
      </c>
      <c r="B27" s="3"/>
    </row>
    <row r="28" spans="1:2" ht="12.75">
      <c r="A28" s="34" t="s">
        <v>93</v>
      </c>
      <c r="B28" s="3"/>
    </row>
    <row r="29" spans="1:2" ht="12.75">
      <c r="A29" s="34" t="s">
        <v>111</v>
      </c>
      <c r="B29" s="3"/>
    </row>
    <row r="30" spans="1:2" ht="12.75">
      <c r="A30" s="48" t="s">
        <v>96</v>
      </c>
      <c r="B30" s="3"/>
    </row>
    <row r="31" spans="1:2" ht="12.75">
      <c r="A31" s="46" t="s">
        <v>3</v>
      </c>
      <c r="B31" s="5">
        <f>SUM(B15:B30)</f>
        <v>0</v>
      </c>
    </row>
    <row r="32" spans="1:2" ht="25.5">
      <c r="A32" s="34" t="s">
        <v>27</v>
      </c>
      <c r="B32" s="5"/>
    </row>
    <row r="33" spans="1:2" ht="12.75">
      <c r="A33" s="47" t="s">
        <v>95</v>
      </c>
      <c r="B33" s="25">
        <f>+B31-B32</f>
        <v>0</v>
      </c>
    </row>
  </sheetData>
  <sheetProtection/>
  <mergeCells count="7">
    <mergeCell ref="A14:B14"/>
    <mergeCell ref="A3:G3"/>
    <mergeCell ref="B4:G4"/>
    <mergeCell ref="A1:G1"/>
    <mergeCell ref="A2:B2"/>
    <mergeCell ref="G6:G10"/>
    <mergeCell ref="C6:F10"/>
  </mergeCells>
  <conditionalFormatting sqref="F11">
    <cfRule type="cellIs" priority="1" dxfId="0" operator="between" stopIfTrue="1">
      <formula>10000000.01</formula>
      <formula>25000000</formula>
    </cfRule>
  </conditionalFormatting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A10">
      <selection activeCell="D30" sqref="D30"/>
    </sheetView>
  </sheetViews>
  <sheetFormatPr defaultColWidth="9.140625" defaultRowHeight="12.75"/>
  <cols>
    <col min="1" max="1" width="4.140625" style="0" customWidth="1"/>
    <col min="2" max="2" width="39.00390625" style="0" customWidth="1"/>
    <col min="3" max="3" width="23.8515625" style="0" customWidth="1"/>
    <col min="4" max="4" width="26.8515625" style="0" customWidth="1"/>
    <col min="5" max="5" width="27.28125" style="0" customWidth="1"/>
    <col min="6" max="6" width="23.140625" style="0" customWidth="1"/>
    <col min="8" max="8" width="3.28125" style="0" bestFit="1" customWidth="1"/>
  </cols>
  <sheetData>
    <row r="2" spans="2:5" ht="31.5">
      <c r="B2" s="12" t="s">
        <v>11</v>
      </c>
      <c r="C2" s="12" t="s">
        <v>6</v>
      </c>
      <c r="D2" s="12" t="s">
        <v>28</v>
      </c>
      <c r="E2" s="12" t="s">
        <v>12</v>
      </c>
    </row>
    <row r="3" spans="1:5" ht="19.5" customHeight="1">
      <c r="A3" s="52">
        <v>1</v>
      </c>
      <c r="B3" s="18" t="s">
        <v>0</v>
      </c>
      <c r="C3" s="14">
        <f>+1!G10</f>
        <v>0</v>
      </c>
      <c r="D3" s="14">
        <f>+1!B24</f>
        <v>0</v>
      </c>
      <c r="E3" s="14">
        <f>MIN(D3,C3)</f>
        <v>0</v>
      </c>
    </row>
    <row r="4" spans="1:5" ht="19.5" customHeight="1">
      <c r="A4" s="52">
        <v>2</v>
      </c>
      <c r="B4" s="19" t="s">
        <v>14</v>
      </c>
      <c r="C4" s="14">
        <f>+2!E11</f>
        <v>0</v>
      </c>
      <c r="D4" s="14">
        <f>+2!B24</f>
        <v>0</v>
      </c>
      <c r="E4" s="14">
        <f aca="true" t="shared" si="0" ref="E4:E11">MIN(D4,C4)</f>
        <v>0</v>
      </c>
    </row>
    <row r="5" spans="1:5" ht="19.5" customHeight="1">
      <c r="A5" s="52">
        <v>3</v>
      </c>
      <c r="B5" s="19" t="s">
        <v>15</v>
      </c>
      <c r="C5" s="14">
        <f>+3!G11</f>
        <v>0</v>
      </c>
      <c r="D5" s="14">
        <f>+3!B24</f>
        <v>0</v>
      </c>
      <c r="E5" s="14">
        <f t="shared" si="0"/>
        <v>0</v>
      </c>
    </row>
    <row r="6" spans="1:5" ht="19.5" customHeight="1">
      <c r="A6" s="52">
        <v>4</v>
      </c>
      <c r="B6" s="20" t="s">
        <v>16</v>
      </c>
      <c r="C6" s="14">
        <f>+4!E11</f>
        <v>0</v>
      </c>
      <c r="D6" s="14">
        <f>+4!B31</f>
        <v>0</v>
      </c>
      <c r="E6" s="14">
        <f t="shared" si="0"/>
        <v>0</v>
      </c>
    </row>
    <row r="7" spans="1:5" ht="19.5" customHeight="1">
      <c r="A7" s="52">
        <v>5</v>
      </c>
      <c r="B7" s="20" t="s">
        <v>17</v>
      </c>
      <c r="C7" s="14">
        <f>+5!G11</f>
        <v>0</v>
      </c>
      <c r="D7" s="14">
        <f>+5!B31</f>
        <v>0</v>
      </c>
      <c r="E7" s="14">
        <f t="shared" si="0"/>
        <v>0</v>
      </c>
    </row>
    <row r="8" spans="1:5" ht="19.5" customHeight="1">
      <c r="A8" s="52">
        <v>6</v>
      </c>
      <c r="B8" s="21" t="s">
        <v>20</v>
      </c>
      <c r="C8" s="14">
        <f>+6!E11</f>
        <v>0</v>
      </c>
      <c r="D8" s="14">
        <f>+6!B32</f>
        <v>0</v>
      </c>
      <c r="E8" s="14">
        <f t="shared" si="0"/>
        <v>0</v>
      </c>
    </row>
    <row r="9" spans="1:5" ht="19.5" customHeight="1">
      <c r="A9" s="52">
        <v>7</v>
      </c>
      <c r="B9" s="21" t="s">
        <v>18</v>
      </c>
      <c r="C9" s="14">
        <f>+7!G11</f>
        <v>0</v>
      </c>
      <c r="D9" s="14">
        <f>+7!B32</f>
        <v>0</v>
      </c>
      <c r="E9" s="14">
        <f t="shared" si="0"/>
        <v>0</v>
      </c>
    </row>
    <row r="10" spans="1:5" ht="19.5" customHeight="1">
      <c r="A10" s="52">
        <v>8</v>
      </c>
      <c r="B10" s="22" t="s">
        <v>21</v>
      </c>
      <c r="C10" s="14">
        <f>+8!E11</f>
        <v>0</v>
      </c>
      <c r="D10" s="14">
        <f>+8!B32</f>
        <v>0</v>
      </c>
      <c r="E10" s="14">
        <f t="shared" si="0"/>
        <v>0</v>
      </c>
    </row>
    <row r="11" spans="1:5" ht="19.5" customHeight="1">
      <c r="A11" s="52">
        <v>9</v>
      </c>
      <c r="B11" s="22" t="s">
        <v>19</v>
      </c>
      <c r="C11" s="14">
        <f>+9!G11</f>
        <v>0</v>
      </c>
      <c r="D11" s="14">
        <f>+9!B33</f>
        <v>0</v>
      </c>
      <c r="E11" s="14">
        <f t="shared" si="0"/>
        <v>0</v>
      </c>
    </row>
    <row r="12" spans="2:5" ht="24.75" customHeight="1">
      <c r="B12" s="13" t="s">
        <v>10</v>
      </c>
      <c r="C12" s="24">
        <f>SUM(C3:C11)</f>
        <v>0</v>
      </c>
      <c r="D12" s="24">
        <f>SUM(D3:D11)</f>
        <v>0</v>
      </c>
      <c r="E12" s="24">
        <f>SUM(E3:E11)</f>
        <v>0</v>
      </c>
    </row>
    <row r="14" spans="2:8" ht="24" customHeight="1">
      <c r="B14" s="124" t="str">
        <f>+titolo!A19</f>
        <v>Soggetto presentatore :</v>
      </c>
      <c r="C14" s="124"/>
      <c r="D14" s="124"/>
      <c r="E14" s="124"/>
      <c r="F14" s="40">
        <f>+titolo!E32</f>
        <v>0</v>
      </c>
      <c r="H14" s="125" t="s">
        <v>110</v>
      </c>
    </row>
    <row r="15" spans="2:8" ht="44.25" customHeight="1">
      <c r="B15" s="12" t="s">
        <v>13</v>
      </c>
      <c r="C15" s="12" t="s">
        <v>116</v>
      </c>
      <c r="D15" s="12" t="s">
        <v>42</v>
      </c>
      <c r="E15" s="12" t="s">
        <v>41</v>
      </c>
      <c r="F15" s="12" t="s">
        <v>43</v>
      </c>
      <c r="H15" s="125"/>
    </row>
    <row r="16" spans="1:8" ht="19.5" customHeight="1">
      <c r="A16" s="52">
        <v>1</v>
      </c>
      <c r="B16" s="18" t="s">
        <v>0</v>
      </c>
      <c r="C16" s="14">
        <f>ROUND(+F16*0.8,0)</f>
        <v>0</v>
      </c>
      <c r="D16" s="14">
        <f>ROUND(+E3*0.1,0)</f>
        <v>0</v>
      </c>
      <c r="E16" s="15"/>
      <c r="F16" s="14">
        <f>+E3*0.9</f>
        <v>0</v>
      </c>
      <c r="H16" s="125"/>
    </row>
    <row r="17" spans="1:8" ht="19.5" customHeight="1">
      <c r="A17" s="52">
        <v>2</v>
      </c>
      <c r="B17" s="19" t="s">
        <v>14</v>
      </c>
      <c r="C17" s="15"/>
      <c r="D17" s="14">
        <f>ROUND(+E4*0.2,0)</f>
        <v>0</v>
      </c>
      <c r="E17" s="14">
        <f>+E4*0.8</f>
        <v>0</v>
      </c>
      <c r="F17" s="15"/>
      <c r="H17" s="125"/>
    </row>
    <row r="18" spans="1:8" ht="19.5" customHeight="1">
      <c r="A18" s="52">
        <v>3</v>
      </c>
      <c r="B18" s="19" t="s">
        <v>15</v>
      </c>
      <c r="C18" s="14">
        <f>ROUND(+F18*0.8,0)</f>
        <v>0</v>
      </c>
      <c r="D18" s="14">
        <f>ROUND(+E5*0.2,0)</f>
        <v>0</v>
      </c>
      <c r="E18" s="14">
        <f>ROUND(+E5*0.5,0)</f>
        <v>0</v>
      </c>
      <c r="F18" s="16">
        <f>+E5-E18-D18</f>
        <v>0</v>
      </c>
      <c r="H18" s="125"/>
    </row>
    <row r="19" spans="1:8" ht="19.5" customHeight="1">
      <c r="A19" s="52">
        <v>4</v>
      </c>
      <c r="B19" s="20" t="s">
        <v>16</v>
      </c>
      <c r="C19" s="15"/>
      <c r="D19" s="14">
        <f>ROUND(+E6*0.3,0)</f>
        <v>0</v>
      </c>
      <c r="E19" s="14">
        <f>ROUND(+E6*0.7,0)</f>
        <v>0</v>
      </c>
      <c r="F19" s="15"/>
      <c r="H19" s="125"/>
    </row>
    <row r="20" spans="1:8" ht="19.5" customHeight="1">
      <c r="A20" s="52">
        <v>5</v>
      </c>
      <c r="B20" s="20" t="s">
        <v>17</v>
      </c>
      <c r="C20" s="14">
        <f>ROUND(+F20*0.8,0)</f>
        <v>0</v>
      </c>
      <c r="D20" s="14">
        <f>ROUND(+E7*0.3,0)</f>
        <v>0</v>
      </c>
      <c r="E20" s="14">
        <f>ROUND(+E7*0.5,0)</f>
        <v>0</v>
      </c>
      <c r="F20" s="16">
        <f>+E7-E20-D20</f>
        <v>0</v>
      </c>
      <c r="H20" s="125"/>
    </row>
    <row r="21" spans="1:8" ht="19.5" customHeight="1">
      <c r="A21" s="52">
        <v>6</v>
      </c>
      <c r="B21" s="21" t="s">
        <v>20</v>
      </c>
      <c r="C21" s="15"/>
      <c r="D21" s="14">
        <f>ROUND(+E8*0.4,0)</f>
        <v>0</v>
      </c>
      <c r="E21" s="14">
        <f>ROUND(+E8*0.6,0)</f>
        <v>0</v>
      </c>
      <c r="F21" s="15"/>
      <c r="H21" s="125"/>
    </row>
    <row r="22" spans="1:8" ht="19.5" customHeight="1">
      <c r="A22" s="52">
        <v>7</v>
      </c>
      <c r="B22" s="21" t="s">
        <v>18</v>
      </c>
      <c r="C22" s="14">
        <f>ROUND(+F22*0.8,0)</f>
        <v>0</v>
      </c>
      <c r="D22" s="14">
        <f>ROUND(+E9*0.4,0)</f>
        <v>0</v>
      </c>
      <c r="E22" s="14">
        <f>ROUND(+E9*0.5,0)</f>
        <v>0</v>
      </c>
      <c r="F22" s="5">
        <f>+E9-D22-E22</f>
        <v>0</v>
      </c>
      <c r="H22" s="125"/>
    </row>
    <row r="23" spans="1:8" ht="19.5" customHeight="1">
      <c r="A23" s="52">
        <v>8</v>
      </c>
      <c r="B23" s="22" t="s">
        <v>21</v>
      </c>
      <c r="C23" s="17">
        <f>+F23*0.8</f>
        <v>0</v>
      </c>
      <c r="D23" s="14">
        <f>ROUND(+E10*0.1,0)</f>
        <v>0</v>
      </c>
      <c r="E23" s="15"/>
      <c r="F23" s="5">
        <f>+E10-D23-E23</f>
        <v>0</v>
      </c>
      <c r="H23" s="125"/>
    </row>
    <row r="24" spans="1:8" ht="19.5" customHeight="1">
      <c r="A24" s="52">
        <v>9</v>
      </c>
      <c r="B24" s="22" t="s">
        <v>19</v>
      </c>
      <c r="C24" s="17">
        <f>+F24*0.8</f>
        <v>0</v>
      </c>
      <c r="D24" s="14">
        <f>ROUND(+E11*0.1,0)</f>
        <v>0</v>
      </c>
      <c r="E24" s="15"/>
      <c r="F24" s="5">
        <f>+E11-D24-E24</f>
        <v>0</v>
      </c>
      <c r="H24" s="125"/>
    </row>
    <row r="25" spans="2:8" ht="24.75" customHeight="1">
      <c r="B25" s="13" t="s">
        <v>10</v>
      </c>
      <c r="C25" s="23">
        <f>SUM(C16:C24)</f>
        <v>0</v>
      </c>
      <c r="D25" s="23">
        <f>SUM(D16:D24)</f>
        <v>0</v>
      </c>
      <c r="E25" s="23">
        <f>SUM(E16:E24)</f>
        <v>0</v>
      </c>
      <c r="F25" s="23">
        <f>SUM(F16:F24)</f>
        <v>0</v>
      </c>
      <c r="H25" s="125"/>
    </row>
    <row r="26" spans="4:8" ht="20.25" customHeight="1">
      <c r="D26" s="123">
        <f>+D25+E25+F25</f>
        <v>0</v>
      </c>
      <c r="E26" s="123"/>
      <c r="F26" s="123"/>
      <c r="H26" s="125"/>
    </row>
    <row r="28" spans="2:4" ht="12.75">
      <c r="B28" s="54" t="s">
        <v>1</v>
      </c>
      <c r="D28" s="53"/>
    </row>
    <row r="29" ht="12.75">
      <c r="B29" s="55">
        <f>+F14</f>
        <v>0</v>
      </c>
    </row>
    <row r="30" ht="13.5" thickBot="1">
      <c r="D30" s="56"/>
    </row>
  </sheetData>
  <sheetProtection/>
  <mergeCells count="3">
    <mergeCell ref="D26:F26"/>
    <mergeCell ref="B14:E14"/>
    <mergeCell ref="H14:H2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60.7109375" style="0" customWidth="1"/>
    <col min="2" max="2" width="15.140625" style="0" bestFit="1" customWidth="1"/>
    <col min="3" max="3" width="18.28125" style="0" customWidth="1"/>
    <col min="4" max="4" width="15.421875" style="0" customWidth="1"/>
    <col min="5" max="5" width="14.28125" style="0" bestFit="1" customWidth="1"/>
    <col min="6" max="6" width="12.57421875" style="0" customWidth="1"/>
    <col min="7" max="7" width="12.28125" style="0" bestFit="1" customWidth="1"/>
  </cols>
  <sheetData>
    <row r="1" spans="1:7" ht="37.5" customHeight="1">
      <c r="A1" s="88" t="s">
        <v>98</v>
      </c>
      <c r="B1" s="88"/>
      <c r="C1" s="88"/>
      <c r="D1" s="88"/>
      <c r="E1" s="88"/>
      <c r="F1" s="88"/>
      <c r="G1" s="88"/>
    </row>
    <row r="2" spans="1:7" ht="15">
      <c r="A2" s="89" t="str">
        <f>+titolo!A19</f>
        <v>Soggetto presentatore :</v>
      </c>
      <c r="B2" s="89"/>
      <c r="C2" s="89"/>
      <c r="D2" s="89"/>
      <c r="E2" s="89"/>
      <c r="F2" s="57"/>
      <c r="G2" s="43">
        <f>+titolo!E32</f>
        <v>0</v>
      </c>
    </row>
    <row r="3" spans="2:7" ht="12.75">
      <c r="B3" s="96" t="s">
        <v>2</v>
      </c>
      <c r="C3" s="97"/>
      <c r="D3" s="96"/>
      <c r="E3" s="96"/>
      <c r="F3" s="96"/>
      <c r="G3" s="96"/>
    </row>
    <row r="4" spans="1:7" ht="45">
      <c r="A4" s="4" t="s">
        <v>4</v>
      </c>
      <c r="B4" s="8" t="s">
        <v>5</v>
      </c>
      <c r="C4" s="35" t="s">
        <v>7</v>
      </c>
      <c r="D4" s="35" t="s">
        <v>108</v>
      </c>
      <c r="E4" s="35" t="s">
        <v>109</v>
      </c>
      <c r="F4" s="35" t="s">
        <v>113</v>
      </c>
      <c r="G4" s="35" t="s">
        <v>6</v>
      </c>
    </row>
    <row r="5" spans="1:7" ht="12.75">
      <c r="A5" s="3" t="s">
        <v>22</v>
      </c>
      <c r="B5" s="5"/>
      <c r="C5" s="90"/>
      <c r="D5" s="90"/>
      <c r="E5" s="91"/>
      <c r="F5" s="98"/>
      <c r="G5" s="73"/>
    </row>
    <row r="6" spans="1:7" ht="12.75">
      <c r="A6" s="3" t="s">
        <v>23</v>
      </c>
      <c r="B6" s="5"/>
      <c r="C6" s="92"/>
      <c r="D6" s="92"/>
      <c r="E6" s="93"/>
      <c r="F6" s="97"/>
      <c r="G6" s="73"/>
    </row>
    <row r="7" spans="1:7" ht="12.75">
      <c r="A7" s="3" t="s">
        <v>24</v>
      </c>
      <c r="B7" s="5"/>
      <c r="C7" s="92"/>
      <c r="D7" s="92"/>
      <c r="E7" s="93"/>
      <c r="F7" s="97"/>
      <c r="G7" s="73"/>
    </row>
    <row r="8" spans="1:7" ht="12.75">
      <c r="A8" s="3" t="s">
        <v>25</v>
      </c>
      <c r="B8" s="5"/>
      <c r="C8" s="92"/>
      <c r="D8" s="92"/>
      <c r="E8" s="93"/>
      <c r="F8" s="97"/>
      <c r="G8" s="73"/>
    </row>
    <row r="9" spans="1:7" ht="12.75">
      <c r="A9" s="3" t="s">
        <v>26</v>
      </c>
      <c r="B9" s="5"/>
      <c r="C9" s="94"/>
      <c r="D9" s="94"/>
      <c r="E9" s="95"/>
      <c r="F9" s="96"/>
      <c r="G9" s="73"/>
    </row>
    <row r="10" spans="1:7" ht="19.5" customHeight="1">
      <c r="A10" s="3" t="s">
        <v>3</v>
      </c>
      <c r="B10" s="6">
        <f>SUM(B5:B9)</f>
        <v>0</v>
      </c>
      <c r="C10" s="6">
        <f>ROUND(IF(B10&lt;=10000000,B10*0.1/100,0),0)</f>
        <v>0</v>
      </c>
      <c r="D10" s="39">
        <f>IF(AND(B10&gt;=10000000,B10&lt;=25000000),ROUND(B10*0.075/100,0),0)</f>
        <v>0</v>
      </c>
      <c r="E10" s="39">
        <f>IF(AND(B10&gt;=25000000,B10&lt;=100000000),ROUND(B10*0.05/100,0),0)</f>
        <v>0</v>
      </c>
      <c r="F10" s="39">
        <f>IF(B10&gt;100000000,50000,0)</f>
        <v>0</v>
      </c>
      <c r="G10" s="11">
        <f>SUM(C10:F10)</f>
        <v>0</v>
      </c>
    </row>
    <row r="13" spans="1:2" ht="31.5" customHeight="1">
      <c r="A13" s="87" t="s">
        <v>97</v>
      </c>
      <c r="B13" s="87"/>
    </row>
    <row r="14" spans="1:2" ht="12.75">
      <c r="A14" s="34" t="s">
        <v>49</v>
      </c>
      <c r="B14" s="5"/>
    </row>
    <row r="15" spans="1:2" ht="12.75">
      <c r="A15" s="34" t="s">
        <v>50</v>
      </c>
      <c r="B15" s="5"/>
    </row>
    <row r="16" spans="1:2" ht="12.75">
      <c r="A16" s="34" t="s">
        <v>51</v>
      </c>
      <c r="B16" s="5"/>
    </row>
    <row r="17" spans="1:2" ht="12.75">
      <c r="A17" s="34" t="s">
        <v>52</v>
      </c>
      <c r="B17" s="5"/>
    </row>
    <row r="18" spans="1:2" ht="12.75">
      <c r="A18" s="34" t="s">
        <v>53</v>
      </c>
      <c r="B18" s="5"/>
    </row>
    <row r="19" spans="1:2" ht="12.75">
      <c r="A19" s="34" t="s">
        <v>54</v>
      </c>
      <c r="B19" s="5"/>
    </row>
    <row r="20" spans="1:2" ht="12.75">
      <c r="A20" s="70" t="s">
        <v>112</v>
      </c>
      <c r="B20" s="5"/>
    </row>
    <row r="21" spans="1:2" ht="12.75">
      <c r="A21" s="48" t="s">
        <v>96</v>
      </c>
      <c r="B21" s="3"/>
    </row>
    <row r="22" spans="1:2" ht="12.75">
      <c r="A22" s="46" t="s">
        <v>3</v>
      </c>
      <c r="B22" s="5">
        <f>SUM(B14:B21)</f>
        <v>0</v>
      </c>
    </row>
    <row r="23" spans="1:2" ht="25.5">
      <c r="A23" s="34" t="s">
        <v>27</v>
      </c>
      <c r="B23" s="5"/>
    </row>
    <row r="24" spans="1:2" ht="12.75">
      <c r="A24" s="47" t="s">
        <v>95</v>
      </c>
      <c r="B24" s="25">
        <f>+B22-B23</f>
        <v>0</v>
      </c>
    </row>
  </sheetData>
  <sheetProtection/>
  <mergeCells count="7">
    <mergeCell ref="A13:B13"/>
    <mergeCell ref="G5:G9"/>
    <mergeCell ref="A1:G1"/>
    <mergeCell ref="A2:E2"/>
    <mergeCell ref="C5:E9"/>
    <mergeCell ref="B3:G3"/>
    <mergeCell ref="F5:F9"/>
  </mergeCells>
  <conditionalFormatting sqref="D10:F10">
    <cfRule type="cellIs" priority="1" dxfId="0" operator="between" stopIfTrue="1">
      <formula>10000000.01</formula>
      <formula>25000000</formula>
    </cfRule>
  </conditionalFormatting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60.7109375" style="0" customWidth="1"/>
    <col min="2" max="2" width="14.140625" style="0" bestFit="1" customWidth="1"/>
    <col min="3" max="3" width="14.140625" style="0" customWidth="1"/>
    <col min="4" max="4" width="18.57421875" style="0" bestFit="1" customWidth="1"/>
    <col min="5" max="5" width="12.28125" style="0" customWidth="1"/>
  </cols>
  <sheetData>
    <row r="1" spans="1:4" ht="30" customHeight="1">
      <c r="A1" s="99" t="s">
        <v>99</v>
      </c>
      <c r="B1" s="100"/>
      <c r="C1" s="100"/>
      <c r="D1" s="101"/>
    </row>
    <row r="2" spans="1:4" ht="15">
      <c r="A2" s="102" t="str">
        <f>+titolo!A19</f>
        <v>Soggetto presentatore :</v>
      </c>
      <c r="B2" s="103"/>
      <c r="C2" s="58"/>
      <c r="D2" s="43">
        <f>+1!G2</f>
        <v>0</v>
      </c>
    </row>
    <row r="3" spans="1:4" ht="31.5" customHeight="1">
      <c r="A3" s="104" t="s">
        <v>45</v>
      </c>
      <c r="B3" s="105"/>
      <c r="C3" s="105"/>
      <c r="D3" s="105"/>
    </row>
    <row r="4" spans="2:4" ht="12.75">
      <c r="B4" s="96" t="s">
        <v>2</v>
      </c>
      <c r="C4" s="97"/>
      <c r="D4" s="97"/>
    </row>
    <row r="5" spans="1:5" ht="45">
      <c r="A5" s="4" t="s">
        <v>4</v>
      </c>
      <c r="B5" s="4" t="s">
        <v>5</v>
      </c>
      <c r="C5" s="35" t="s">
        <v>40</v>
      </c>
      <c r="D5" s="35" t="s">
        <v>115</v>
      </c>
      <c r="E5" s="35" t="s">
        <v>6</v>
      </c>
    </row>
    <row r="6" spans="1:5" ht="12.75">
      <c r="A6" s="3" t="s">
        <v>22</v>
      </c>
      <c r="B6" s="5"/>
      <c r="C6" s="106"/>
      <c r="D6" s="73"/>
      <c r="E6" s="73"/>
    </row>
    <row r="7" spans="1:5" ht="12.75">
      <c r="A7" s="3" t="s">
        <v>23</v>
      </c>
      <c r="B7" s="5"/>
      <c r="C7" s="106"/>
      <c r="D7" s="73"/>
      <c r="E7" s="73"/>
    </row>
    <row r="8" spans="1:5" ht="12.75">
      <c r="A8" s="3" t="s">
        <v>24</v>
      </c>
      <c r="B8" s="5"/>
      <c r="C8" s="106"/>
      <c r="D8" s="73"/>
      <c r="E8" s="73"/>
    </row>
    <row r="9" spans="1:5" ht="12.75">
      <c r="A9" s="3" t="s">
        <v>25</v>
      </c>
      <c r="B9" s="5"/>
      <c r="C9" s="106"/>
      <c r="D9" s="73"/>
      <c r="E9" s="73"/>
    </row>
    <row r="10" spans="1:5" ht="12.75">
      <c r="A10" s="3" t="s">
        <v>26</v>
      </c>
      <c r="B10" s="5"/>
      <c r="C10" s="106"/>
      <c r="D10" s="73"/>
      <c r="E10" s="73"/>
    </row>
    <row r="11" spans="1:5" ht="19.5" customHeight="1">
      <c r="A11" s="3" t="s">
        <v>3</v>
      </c>
      <c r="B11" s="9">
        <f>SUM(B6:B10)</f>
        <v>0</v>
      </c>
      <c r="C11" s="6">
        <f>IF(B11&lt;=1000000,B11*0.01,0)</f>
        <v>0</v>
      </c>
      <c r="D11" s="39">
        <f>IF(B11&gt;1000000,10000,0)</f>
        <v>0</v>
      </c>
      <c r="E11" s="59">
        <f>SUM(C11:D11)</f>
        <v>0</v>
      </c>
    </row>
    <row r="12" spans="4:5" ht="18.75" customHeight="1">
      <c r="D12" s="65"/>
      <c r="E12" s="7"/>
    </row>
    <row r="13" spans="1:5" ht="39" customHeight="1">
      <c r="A13" s="87" t="s">
        <v>97</v>
      </c>
      <c r="B13" s="87"/>
      <c r="D13" s="7"/>
      <c r="E13" s="7"/>
    </row>
    <row r="14" spans="1:3" ht="12.75">
      <c r="A14" s="34" t="s">
        <v>49</v>
      </c>
      <c r="B14" s="5"/>
      <c r="C14" s="36"/>
    </row>
    <row r="15" spans="1:3" ht="12.75">
      <c r="A15" s="34" t="s">
        <v>50</v>
      </c>
      <c r="B15" s="5"/>
      <c r="C15" s="36"/>
    </row>
    <row r="16" spans="1:3" ht="12.75">
      <c r="A16" s="34" t="s">
        <v>51</v>
      </c>
      <c r="B16" s="5"/>
      <c r="C16" s="36"/>
    </row>
    <row r="17" spans="1:3" ht="12.75">
      <c r="A17" s="34" t="s">
        <v>52</v>
      </c>
      <c r="B17" s="5"/>
      <c r="C17" s="36"/>
    </row>
    <row r="18" spans="1:3" ht="12.75">
      <c r="A18" s="34" t="s">
        <v>53</v>
      </c>
      <c r="B18" s="5"/>
      <c r="C18" s="36"/>
    </row>
    <row r="19" spans="1:3" ht="12.75">
      <c r="A19" s="34" t="s">
        <v>54</v>
      </c>
      <c r="B19" s="5"/>
      <c r="C19" s="36"/>
    </row>
    <row r="20" spans="1:3" ht="12.75">
      <c r="A20" s="34" t="s">
        <v>111</v>
      </c>
      <c r="B20" s="5"/>
      <c r="C20" s="36"/>
    </row>
    <row r="21" spans="1:3" ht="12.75">
      <c r="A21" s="48" t="s">
        <v>96</v>
      </c>
      <c r="B21" s="3"/>
      <c r="C21" s="7"/>
    </row>
    <row r="22" spans="1:3" ht="12.75">
      <c r="A22" s="46" t="s">
        <v>3</v>
      </c>
      <c r="B22" s="5">
        <f>SUM(B14:B21)</f>
        <v>0</v>
      </c>
      <c r="C22" s="36"/>
    </row>
    <row r="23" spans="1:3" ht="25.5">
      <c r="A23" s="34" t="s">
        <v>27</v>
      </c>
      <c r="B23" s="5"/>
      <c r="C23" s="36"/>
    </row>
    <row r="24" spans="1:3" ht="12.75">
      <c r="A24" s="47" t="s">
        <v>95</v>
      </c>
      <c r="B24" s="25">
        <f>+B22-B23</f>
        <v>0</v>
      </c>
      <c r="C24" s="27"/>
    </row>
  </sheetData>
  <sheetProtection/>
  <mergeCells count="8">
    <mergeCell ref="E6:E10"/>
    <mergeCell ref="A13:B13"/>
    <mergeCell ref="D6:D10"/>
    <mergeCell ref="A1:D1"/>
    <mergeCell ref="A2:B2"/>
    <mergeCell ref="A3:D3"/>
    <mergeCell ref="B4:D4"/>
    <mergeCell ref="C6:C1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60.7109375" style="0" customWidth="1"/>
    <col min="2" max="2" width="15.140625" style="0" bestFit="1" customWidth="1"/>
    <col min="3" max="6" width="14.140625" style="0" customWidth="1"/>
    <col min="7" max="7" width="12.28125" style="0" bestFit="1" customWidth="1"/>
  </cols>
  <sheetData>
    <row r="1" spans="1:7" ht="30" customHeight="1">
      <c r="A1" s="99" t="s">
        <v>100</v>
      </c>
      <c r="B1" s="100"/>
      <c r="C1" s="100"/>
      <c r="D1" s="100"/>
      <c r="E1" s="100"/>
      <c r="F1" s="100"/>
      <c r="G1" s="101"/>
    </row>
    <row r="2" spans="1:7" ht="15">
      <c r="A2" s="107" t="str">
        <f>+2!A2:B2</f>
        <v>Soggetto presentatore :</v>
      </c>
      <c r="B2" s="108"/>
      <c r="C2" s="38"/>
      <c r="D2" s="38"/>
      <c r="E2" s="38"/>
      <c r="F2" s="38"/>
      <c r="G2" s="44">
        <f>+2!D2</f>
        <v>0</v>
      </c>
    </row>
    <row r="3" spans="1:7" ht="31.5" customHeight="1">
      <c r="A3" s="109" t="s">
        <v>48</v>
      </c>
      <c r="B3" s="109"/>
      <c r="C3" s="109"/>
      <c r="D3" s="109"/>
      <c r="E3" s="109"/>
      <c r="F3" s="109"/>
      <c r="G3" s="109"/>
    </row>
    <row r="4" spans="2:7" ht="12.75">
      <c r="B4" s="96" t="s">
        <v>2</v>
      </c>
      <c r="C4" s="97"/>
      <c r="D4" s="97"/>
      <c r="E4" s="97"/>
      <c r="F4" s="97"/>
      <c r="G4" s="97"/>
    </row>
    <row r="5" spans="1:7" ht="45">
      <c r="A5" s="4" t="s">
        <v>4</v>
      </c>
      <c r="B5" s="8" t="s">
        <v>5</v>
      </c>
      <c r="C5" s="35" t="s">
        <v>7</v>
      </c>
      <c r="D5" s="35" t="s">
        <v>8</v>
      </c>
      <c r="E5" s="35" t="s">
        <v>9</v>
      </c>
      <c r="F5" s="35" t="s">
        <v>113</v>
      </c>
      <c r="G5" s="35" t="s">
        <v>6</v>
      </c>
    </row>
    <row r="6" spans="1:7" ht="12.75">
      <c r="A6" s="3" t="s">
        <v>22</v>
      </c>
      <c r="B6" s="5"/>
      <c r="C6" s="110"/>
      <c r="D6" s="111"/>
      <c r="E6" s="111"/>
      <c r="F6" s="112"/>
      <c r="G6" s="73"/>
    </row>
    <row r="7" spans="1:7" ht="12.75">
      <c r="A7" s="3" t="s">
        <v>23</v>
      </c>
      <c r="B7" s="5"/>
      <c r="C7" s="113"/>
      <c r="D7" s="114"/>
      <c r="E7" s="114"/>
      <c r="F7" s="115"/>
      <c r="G7" s="73"/>
    </row>
    <row r="8" spans="1:7" ht="12.75">
      <c r="A8" s="3" t="s">
        <v>24</v>
      </c>
      <c r="B8" s="5"/>
      <c r="C8" s="113"/>
      <c r="D8" s="114"/>
      <c r="E8" s="114"/>
      <c r="F8" s="115"/>
      <c r="G8" s="73"/>
    </row>
    <row r="9" spans="1:7" ht="12.75">
      <c r="A9" s="3" t="s">
        <v>25</v>
      </c>
      <c r="B9" s="5"/>
      <c r="C9" s="113"/>
      <c r="D9" s="114"/>
      <c r="E9" s="114"/>
      <c r="F9" s="115"/>
      <c r="G9" s="73"/>
    </row>
    <row r="10" spans="1:7" ht="12.75">
      <c r="A10" s="3" t="s">
        <v>26</v>
      </c>
      <c r="B10" s="5"/>
      <c r="C10" s="116"/>
      <c r="D10" s="117"/>
      <c r="E10" s="117"/>
      <c r="F10" s="118"/>
      <c r="G10" s="73"/>
    </row>
    <row r="11" spans="1:7" ht="19.5" customHeight="1">
      <c r="A11" s="3" t="s">
        <v>3</v>
      </c>
      <c r="B11" s="6">
        <f>SUM(B6:B10)</f>
        <v>0</v>
      </c>
      <c r="C11" s="6">
        <f>ROUND(IF(B11&lt;=10000000,B11*1/100,0),0)</f>
        <v>0</v>
      </c>
      <c r="D11" s="39">
        <f>IF(AND(B11&gt;=10000000.01,B11&lt;=25000000),ROUND(B11*0.75/100,0),0)</f>
        <v>0</v>
      </c>
      <c r="E11" s="39">
        <f>IF(AND(B11&gt;=25000000.01,B11&lt;=100000000),ROUND(B11*0.5/100,0),0)</f>
        <v>0</v>
      </c>
      <c r="F11" s="39">
        <f>IF(B11&gt;100000000.01,500000,0)</f>
        <v>0</v>
      </c>
      <c r="G11" s="63">
        <f>SUM(C11:F11)</f>
        <v>0</v>
      </c>
    </row>
    <row r="12" spans="3:7" ht="18.75" customHeight="1">
      <c r="C12" s="64"/>
      <c r="D12" s="64"/>
      <c r="E12" s="64"/>
      <c r="F12" s="64"/>
      <c r="G12" s="64"/>
    </row>
    <row r="13" spans="1:7" ht="39" customHeight="1">
      <c r="A13" s="87" t="s">
        <v>97</v>
      </c>
      <c r="B13" s="87"/>
      <c r="C13" s="64"/>
      <c r="D13" s="64"/>
      <c r="E13" s="64"/>
      <c r="F13" s="64"/>
      <c r="G13" s="64"/>
    </row>
    <row r="14" spans="1:7" ht="12.75">
      <c r="A14" s="34" t="s">
        <v>49</v>
      </c>
      <c r="B14" s="5"/>
      <c r="C14" s="36"/>
      <c r="D14" s="36"/>
      <c r="E14" s="36"/>
      <c r="F14" s="36"/>
      <c r="G14" s="7"/>
    </row>
    <row r="15" spans="1:7" ht="12.75">
      <c r="A15" s="34" t="s">
        <v>50</v>
      </c>
      <c r="B15" s="5"/>
      <c r="C15" s="36"/>
      <c r="D15" s="36"/>
      <c r="E15" s="36"/>
      <c r="F15" s="36"/>
      <c r="G15" s="7"/>
    </row>
    <row r="16" spans="1:9" ht="12.75">
      <c r="A16" s="34" t="s">
        <v>51</v>
      </c>
      <c r="B16" s="5"/>
      <c r="C16" s="36"/>
      <c r="D16" s="36"/>
      <c r="E16" s="36"/>
      <c r="F16" s="36"/>
      <c r="G16" s="7"/>
      <c r="I16" s="42"/>
    </row>
    <row r="17" spans="1:9" ht="12.75">
      <c r="A17" s="34" t="s">
        <v>52</v>
      </c>
      <c r="B17" s="5"/>
      <c r="C17" s="36"/>
      <c r="D17" s="36"/>
      <c r="E17" s="36"/>
      <c r="F17" s="36"/>
      <c r="G17" s="7"/>
      <c r="I17" s="42"/>
    </row>
    <row r="18" spans="1:9" ht="12.75">
      <c r="A18" s="34" t="s">
        <v>53</v>
      </c>
      <c r="B18" s="5"/>
      <c r="C18" s="36"/>
      <c r="D18" s="36"/>
      <c r="E18" s="36"/>
      <c r="F18" s="36"/>
      <c r="I18" s="42"/>
    </row>
    <row r="19" spans="1:9" ht="12.75">
      <c r="A19" s="34" t="s">
        <v>54</v>
      </c>
      <c r="B19" s="5"/>
      <c r="C19" s="36"/>
      <c r="D19" s="36"/>
      <c r="E19" s="36"/>
      <c r="F19" s="36"/>
      <c r="I19" s="42"/>
    </row>
    <row r="20" spans="1:9" ht="12.75">
      <c r="A20" s="34" t="s">
        <v>111</v>
      </c>
      <c r="B20" s="5"/>
      <c r="C20" s="36"/>
      <c r="D20" s="36"/>
      <c r="E20" s="36"/>
      <c r="F20" s="36"/>
      <c r="I20" s="42"/>
    </row>
    <row r="21" spans="1:9" ht="12.75">
      <c r="A21" s="48" t="s">
        <v>96</v>
      </c>
      <c r="B21" s="3"/>
      <c r="C21" s="36"/>
      <c r="D21" s="36"/>
      <c r="E21" s="36"/>
      <c r="F21" s="36"/>
      <c r="I21" s="42"/>
    </row>
    <row r="22" spans="1:9" ht="12.75">
      <c r="A22" s="46" t="s">
        <v>3</v>
      </c>
      <c r="B22" s="5">
        <f>SUM(B14:B21)</f>
        <v>0</v>
      </c>
      <c r="C22" s="36"/>
      <c r="D22" s="36"/>
      <c r="E22" s="36"/>
      <c r="F22" s="36"/>
      <c r="I22" s="42"/>
    </row>
    <row r="23" spans="1:9" ht="25.5">
      <c r="A23" s="34" t="s">
        <v>27</v>
      </c>
      <c r="B23" s="5"/>
      <c r="C23" s="36"/>
      <c r="D23" s="36"/>
      <c r="E23" s="36"/>
      <c r="F23" s="36"/>
      <c r="I23" s="42"/>
    </row>
    <row r="24" spans="1:6" ht="23.25" customHeight="1">
      <c r="A24" s="47" t="s">
        <v>95</v>
      </c>
      <c r="B24" s="25">
        <f>+B22-B23</f>
        <v>0</v>
      </c>
      <c r="C24" s="27"/>
      <c r="D24" s="27"/>
      <c r="E24" s="27"/>
      <c r="F24" s="27"/>
    </row>
    <row r="25" spans="1:9" ht="23.25" customHeight="1">
      <c r="A25" s="26"/>
      <c r="B25" s="27"/>
      <c r="C25" s="27"/>
      <c r="D25" s="27"/>
      <c r="E25" s="27"/>
      <c r="F25" s="27"/>
      <c r="I25" s="42"/>
    </row>
    <row r="37" ht="12.75">
      <c r="I37" s="42"/>
    </row>
  </sheetData>
  <sheetProtection/>
  <mergeCells count="7">
    <mergeCell ref="A1:G1"/>
    <mergeCell ref="A2:B2"/>
    <mergeCell ref="G6:G10"/>
    <mergeCell ref="A13:B13"/>
    <mergeCell ref="A3:G3"/>
    <mergeCell ref="B4:G4"/>
    <mergeCell ref="C6:F10"/>
  </mergeCells>
  <conditionalFormatting sqref="F11">
    <cfRule type="cellIs" priority="1" dxfId="0" operator="between" stopIfTrue="1">
      <formula>10000000.01</formula>
      <formula>25000000</formula>
    </cfRule>
  </conditionalFormatting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7">
      <selection activeCell="A27" sqref="A27"/>
    </sheetView>
  </sheetViews>
  <sheetFormatPr defaultColWidth="9.140625" defaultRowHeight="12.75"/>
  <cols>
    <col min="1" max="1" width="60.7109375" style="0" customWidth="1"/>
    <col min="2" max="2" width="14.140625" style="0" bestFit="1" customWidth="1"/>
    <col min="3" max="3" width="14.140625" style="0" customWidth="1"/>
    <col min="4" max="4" width="15.57421875" style="0" bestFit="1" customWidth="1"/>
    <col min="5" max="5" width="11.421875" style="0" customWidth="1"/>
  </cols>
  <sheetData>
    <row r="1" spans="1:4" ht="24.75" customHeight="1">
      <c r="A1" s="99" t="s">
        <v>101</v>
      </c>
      <c r="B1" s="100"/>
      <c r="C1" s="100"/>
      <c r="D1" s="101"/>
    </row>
    <row r="2" spans="1:4" ht="15">
      <c r="A2" s="102" t="str">
        <f>+3!A2:G2</f>
        <v>Soggetto presentatore :</v>
      </c>
      <c r="B2" s="103"/>
      <c r="C2" s="58"/>
      <c r="D2" s="43">
        <f>+3!G2</f>
        <v>0</v>
      </c>
    </row>
    <row r="3" spans="1:4" ht="31.5" customHeight="1">
      <c r="A3" s="109" t="s">
        <v>45</v>
      </c>
      <c r="B3" s="109"/>
      <c r="C3" s="109"/>
      <c r="D3" s="109"/>
    </row>
    <row r="4" spans="2:4" ht="12.75">
      <c r="B4" s="96" t="s">
        <v>2</v>
      </c>
      <c r="C4" s="97"/>
      <c r="D4" s="97"/>
    </row>
    <row r="5" spans="1:5" ht="87" customHeight="1">
      <c r="A5" s="4" t="s">
        <v>4</v>
      </c>
      <c r="B5" s="8" t="s">
        <v>5</v>
      </c>
      <c r="C5" s="4" t="s">
        <v>40</v>
      </c>
      <c r="D5" s="4" t="s">
        <v>115</v>
      </c>
      <c r="E5" s="4" t="s">
        <v>6</v>
      </c>
    </row>
    <row r="6" spans="1:5" ht="12.75">
      <c r="A6" s="3" t="s">
        <v>22</v>
      </c>
      <c r="B6" s="5"/>
      <c r="C6" s="119"/>
      <c r="D6" s="73"/>
      <c r="E6" s="73"/>
    </row>
    <row r="7" spans="1:5" ht="12.75">
      <c r="A7" s="3" t="s">
        <v>23</v>
      </c>
      <c r="B7" s="5"/>
      <c r="C7" s="120"/>
      <c r="D7" s="73"/>
      <c r="E7" s="73"/>
    </row>
    <row r="8" spans="1:5" ht="12.75">
      <c r="A8" s="3" t="s">
        <v>24</v>
      </c>
      <c r="B8" s="5"/>
      <c r="C8" s="120"/>
      <c r="D8" s="73"/>
      <c r="E8" s="73"/>
    </row>
    <row r="9" spans="1:5" ht="12.75">
      <c r="A9" s="3" t="s">
        <v>25</v>
      </c>
      <c r="B9" s="5"/>
      <c r="C9" s="120"/>
      <c r="D9" s="73"/>
      <c r="E9" s="73"/>
    </row>
    <row r="10" spans="1:5" ht="12.75">
      <c r="A10" s="3" t="s">
        <v>26</v>
      </c>
      <c r="B10" s="5"/>
      <c r="C10" s="121"/>
      <c r="D10" s="73"/>
      <c r="E10" s="73"/>
    </row>
    <row r="11" spans="1:5" ht="19.5" customHeight="1">
      <c r="A11" s="3" t="s">
        <v>3</v>
      </c>
      <c r="B11" s="9">
        <f>SUM(B6:B10)</f>
        <v>0</v>
      </c>
      <c r="C11" s="6">
        <f>IF(B11&lt;=1000000,B11*1.75/100,0)</f>
        <v>0</v>
      </c>
      <c r="D11" s="39">
        <f>IF(B11&gt;1000000,17500,0)</f>
        <v>0</v>
      </c>
      <c r="E11" s="59">
        <f>SUM(C11:D11)</f>
        <v>0</v>
      </c>
    </row>
    <row r="12" ht="18.75" customHeight="1"/>
    <row r="13" spans="1:2" ht="39" customHeight="1">
      <c r="A13" s="87" t="s">
        <v>97</v>
      </c>
      <c r="B13" s="87"/>
    </row>
    <row r="14" spans="1:2" ht="12.75">
      <c r="A14" s="34" t="s">
        <v>67</v>
      </c>
      <c r="B14" s="5"/>
    </row>
    <row r="15" spans="1:2" ht="25.5">
      <c r="A15" s="34" t="s">
        <v>66</v>
      </c>
      <c r="B15" s="5"/>
    </row>
    <row r="16" spans="1:2" ht="12.75">
      <c r="A16" s="34" t="s">
        <v>55</v>
      </c>
      <c r="B16" s="5"/>
    </row>
    <row r="17" spans="1:2" ht="12.75">
      <c r="A17" s="34" t="s">
        <v>56</v>
      </c>
      <c r="B17" s="5"/>
    </row>
    <row r="18" spans="1:3" ht="12.75">
      <c r="A18" s="34" t="s">
        <v>57</v>
      </c>
      <c r="B18" s="5"/>
      <c r="C18" s="36"/>
    </row>
    <row r="19" spans="1:3" ht="12.75">
      <c r="A19" s="34" t="s">
        <v>58</v>
      </c>
      <c r="B19" s="5"/>
      <c r="C19" s="36"/>
    </row>
    <row r="20" spans="1:3" ht="12.75">
      <c r="A20" s="34" t="s">
        <v>59</v>
      </c>
      <c r="B20" s="5"/>
      <c r="C20" s="36"/>
    </row>
    <row r="21" spans="1:3" ht="12.75">
      <c r="A21" s="34" t="s">
        <v>60</v>
      </c>
      <c r="B21" s="5"/>
      <c r="C21" s="36"/>
    </row>
    <row r="22" spans="1:3" ht="12.75">
      <c r="A22" s="34" t="s">
        <v>61</v>
      </c>
      <c r="B22" s="5"/>
      <c r="C22" s="36"/>
    </row>
    <row r="23" spans="1:3" ht="12.75">
      <c r="A23" s="34" t="s">
        <v>62</v>
      </c>
      <c r="B23" s="5"/>
      <c r="C23" s="36"/>
    </row>
    <row r="24" spans="1:3" ht="12.75">
      <c r="A24" s="34" t="s">
        <v>63</v>
      </c>
      <c r="B24" s="5"/>
      <c r="C24" s="36"/>
    </row>
    <row r="25" spans="1:3" ht="12.75">
      <c r="A25" s="34" t="s">
        <v>64</v>
      </c>
      <c r="B25" s="5"/>
      <c r="C25" s="36"/>
    </row>
    <row r="26" spans="1:3" ht="12.75">
      <c r="A26" s="34" t="s">
        <v>65</v>
      </c>
      <c r="B26" s="5"/>
      <c r="C26" s="36"/>
    </row>
    <row r="27" spans="1:3" ht="12.75">
      <c r="A27" s="34" t="s">
        <v>111</v>
      </c>
      <c r="B27" s="5"/>
      <c r="C27" s="36"/>
    </row>
    <row r="28" spans="1:3" ht="12.75">
      <c r="A28" s="48" t="s">
        <v>96</v>
      </c>
      <c r="B28" s="3"/>
      <c r="C28" s="7"/>
    </row>
    <row r="29" spans="1:3" ht="23.25" customHeight="1">
      <c r="A29" s="46" t="s">
        <v>3</v>
      </c>
      <c r="B29" s="5">
        <f>SUM(B14:B28)</f>
        <v>0</v>
      </c>
      <c r="C29" s="36"/>
    </row>
    <row r="30" spans="1:3" ht="25.5">
      <c r="A30" s="34" t="s">
        <v>27</v>
      </c>
      <c r="B30" s="5"/>
      <c r="C30" s="36"/>
    </row>
    <row r="31" spans="1:3" ht="12.75">
      <c r="A31" s="47" t="s">
        <v>95</v>
      </c>
      <c r="B31" s="25">
        <f>+B29-B30</f>
        <v>0</v>
      </c>
      <c r="C31" s="27"/>
    </row>
  </sheetData>
  <sheetProtection/>
  <mergeCells count="8">
    <mergeCell ref="E6:E10"/>
    <mergeCell ref="C6:C10"/>
    <mergeCell ref="A1:D1"/>
    <mergeCell ref="A2:B2"/>
    <mergeCell ref="D6:D10"/>
    <mergeCell ref="A13:B13"/>
    <mergeCell ref="A3:D3"/>
    <mergeCell ref="B4:D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7">
      <selection activeCell="A27" sqref="A27"/>
    </sheetView>
  </sheetViews>
  <sheetFormatPr defaultColWidth="9.140625" defaultRowHeight="12.75"/>
  <cols>
    <col min="1" max="1" width="60.7109375" style="0" customWidth="1"/>
    <col min="2" max="2" width="16.7109375" style="0" bestFit="1" customWidth="1"/>
    <col min="3" max="5" width="14.140625" style="0" customWidth="1"/>
    <col min="6" max="7" width="16.7109375" style="0" bestFit="1" customWidth="1"/>
  </cols>
  <sheetData>
    <row r="1" spans="1:7" ht="30" customHeight="1">
      <c r="A1" s="99" t="s">
        <v>102</v>
      </c>
      <c r="B1" s="100"/>
      <c r="C1" s="100"/>
      <c r="D1" s="100"/>
      <c r="E1" s="100"/>
      <c r="F1" s="100"/>
      <c r="G1" s="101"/>
    </row>
    <row r="2" spans="1:7" ht="15">
      <c r="A2" s="102" t="str">
        <f>+4!A2:D2</f>
        <v>Soggetto presentatore :</v>
      </c>
      <c r="B2" s="122"/>
      <c r="C2" s="37"/>
      <c r="D2" s="37"/>
      <c r="E2" s="37"/>
      <c r="F2" s="37"/>
      <c r="G2" s="43">
        <f>+4!D2</f>
        <v>0</v>
      </c>
    </row>
    <row r="3" spans="1:7" ht="31.5" customHeight="1">
      <c r="A3" s="109" t="s">
        <v>48</v>
      </c>
      <c r="B3" s="109"/>
      <c r="C3" s="109"/>
      <c r="D3" s="109"/>
      <c r="E3" s="109"/>
      <c r="F3" s="109"/>
      <c r="G3" s="109"/>
    </row>
    <row r="4" spans="2:7" ht="12.75">
      <c r="B4" s="96" t="s">
        <v>2</v>
      </c>
      <c r="C4" s="97"/>
      <c r="D4" s="97"/>
      <c r="E4" s="97"/>
      <c r="F4" s="97"/>
      <c r="G4" s="97"/>
    </row>
    <row r="5" spans="1:7" ht="45">
      <c r="A5" s="4" t="s">
        <v>4</v>
      </c>
      <c r="B5" s="8" t="s">
        <v>5</v>
      </c>
      <c r="C5" s="35" t="s">
        <v>7</v>
      </c>
      <c r="D5" s="35" t="s">
        <v>108</v>
      </c>
      <c r="E5" s="35" t="s">
        <v>109</v>
      </c>
      <c r="F5" s="35" t="s">
        <v>113</v>
      </c>
      <c r="G5" s="35" t="s">
        <v>6</v>
      </c>
    </row>
    <row r="6" spans="1:7" ht="12.75">
      <c r="A6" s="3" t="s">
        <v>22</v>
      </c>
      <c r="B6" s="5"/>
      <c r="C6" s="110"/>
      <c r="D6" s="111"/>
      <c r="E6" s="111"/>
      <c r="F6" s="112"/>
      <c r="G6" s="73"/>
    </row>
    <row r="7" spans="1:7" ht="12.75">
      <c r="A7" s="3" t="s">
        <v>23</v>
      </c>
      <c r="B7" s="5"/>
      <c r="C7" s="113"/>
      <c r="D7" s="114"/>
      <c r="E7" s="114"/>
      <c r="F7" s="115"/>
      <c r="G7" s="73"/>
    </row>
    <row r="8" spans="1:7" ht="12.75">
      <c r="A8" s="3" t="s">
        <v>24</v>
      </c>
      <c r="B8" s="5"/>
      <c r="C8" s="113"/>
      <c r="D8" s="114"/>
      <c r="E8" s="114"/>
      <c r="F8" s="115"/>
      <c r="G8" s="73"/>
    </row>
    <row r="9" spans="1:7" ht="12.75">
      <c r="A9" s="3" t="s">
        <v>25</v>
      </c>
      <c r="B9" s="5"/>
      <c r="C9" s="113"/>
      <c r="D9" s="114"/>
      <c r="E9" s="114"/>
      <c r="F9" s="115"/>
      <c r="G9" s="73"/>
    </row>
    <row r="10" spans="1:7" ht="12.75">
      <c r="A10" s="3" t="s">
        <v>26</v>
      </c>
      <c r="B10" s="5"/>
      <c r="C10" s="116"/>
      <c r="D10" s="117"/>
      <c r="E10" s="117"/>
      <c r="F10" s="118"/>
      <c r="G10" s="73"/>
    </row>
    <row r="11" spans="1:7" ht="19.5" customHeight="1">
      <c r="A11" s="3" t="s">
        <v>3</v>
      </c>
      <c r="B11" s="9">
        <f>SUM(B6:B10)</f>
        <v>0</v>
      </c>
      <c r="C11" s="6">
        <f>ROUND(IF(B11&lt;=10000000,B11*1.75/100,0),0)</f>
        <v>0</v>
      </c>
      <c r="D11" s="39">
        <f>IF(AND(B11&gt;=10000000.01,B11&lt;=25000000),ROUND(B11*1.5/100,0),0)</f>
        <v>0</v>
      </c>
      <c r="E11" s="39">
        <f>IF(AND(B11&gt;=25000000.01,B11&lt;=100000000),ROUND(B11*1.25/100,0),0)</f>
        <v>0</v>
      </c>
      <c r="F11" s="39">
        <f>IF(B11&gt;100000000.01,1250000000,0)</f>
        <v>0</v>
      </c>
      <c r="G11" s="63">
        <f>SUM(C11:F11)</f>
        <v>0</v>
      </c>
    </row>
    <row r="12" spans="3:7" ht="18.75" customHeight="1">
      <c r="C12" s="64"/>
      <c r="D12" s="64"/>
      <c r="E12" s="64"/>
      <c r="F12" s="64"/>
      <c r="G12" s="64"/>
    </row>
    <row r="13" spans="1:7" ht="39" customHeight="1">
      <c r="A13" s="87" t="s">
        <v>97</v>
      </c>
      <c r="B13" s="87"/>
      <c r="C13" s="64"/>
      <c r="D13" s="64"/>
      <c r="E13" s="64"/>
      <c r="F13" s="64"/>
      <c r="G13" s="64"/>
    </row>
    <row r="14" spans="1:7" ht="12.75">
      <c r="A14" s="3" t="s">
        <v>67</v>
      </c>
      <c r="B14" s="5"/>
      <c r="C14" s="36"/>
      <c r="D14" s="36"/>
      <c r="E14" s="36"/>
      <c r="F14" s="36"/>
      <c r="G14" s="7"/>
    </row>
    <row r="15" spans="1:7" ht="25.5">
      <c r="A15" s="45" t="s">
        <v>66</v>
      </c>
      <c r="B15" s="5"/>
      <c r="C15" s="36"/>
      <c r="D15" s="36"/>
      <c r="E15" s="36"/>
      <c r="F15" s="36"/>
      <c r="G15" s="7"/>
    </row>
    <row r="16" spans="1:7" ht="12.75">
      <c r="A16" s="3" t="s">
        <v>55</v>
      </c>
      <c r="B16" s="5"/>
      <c r="C16" s="36"/>
      <c r="D16" s="36"/>
      <c r="E16" s="36"/>
      <c r="F16" s="36"/>
      <c r="G16" s="7"/>
    </row>
    <row r="17" spans="1:7" ht="12.75">
      <c r="A17" s="3" t="s">
        <v>56</v>
      </c>
      <c r="B17" s="5"/>
      <c r="C17" s="36"/>
      <c r="D17" s="36"/>
      <c r="E17" s="36"/>
      <c r="F17" s="36"/>
      <c r="G17" s="7"/>
    </row>
    <row r="18" spans="1:6" ht="12.75">
      <c r="A18" s="3" t="s">
        <v>57</v>
      </c>
      <c r="B18" s="5"/>
      <c r="C18" s="36"/>
      <c r="D18" s="36"/>
      <c r="E18" s="36"/>
      <c r="F18" s="36"/>
    </row>
    <row r="19" spans="1:6" ht="12.75">
      <c r="A19" s="3" t="s">
        <v>58</v>
      </c>
      <c r="B19" s="5"/>
      <c r="C19" s="36"/>
      <c r="D19" s="36"/>
      <c r="E19" s="36"/>
      <c r="F19" s="36"/>
    </row>
    <row r="20" spans="1:6" ht="12.75">
      <c r="A20" s="3" t="s">
        <v>59</v>
      </c>
      <c r="B20" s="5"/>
      <c r="C20" s="36"/>
      <c r="D20" s="36"/>
      <c r="E20" s="36"/>
      <c r="F20" s="36"/>
    </row>
    <row r="21" spans="1:6" ht="12.75">
      <c r="A21" s="3" t="s">
        <v>60</v>
      </c>
      <c r="B21" s="5"/>
      <c r="C21" s="36"/>
      <c r="D21" s="36"/>
      <c r="E21" s="36"/>
      <c r="F21" s="36"/>
    </row>
    <row r="22" spans="1:6" ht="12.75">
      <c r="A22" s="3" t="s">
        <v>61</v>
      </c>
      <c r="B22" s="5"/>
      <c r="C22" s="36"/>
      <c r="D22" s="36"/>
      <c r="E22" s="36"/>
      <c r="F22" s="36"/>
    </row>
    <row r="23" spans="1:6" ht="12.75">
      <c r="A23" s="3" t="s">
        <v>62</v>
      </c>
      <c r="B23" s="5"/>
      <c r="C23" s="36"/>
      <c r="D23" s="36"/>
      <c r="E23" s="36"/>
      <c r="F23" s="36"/>
    </row>
    <row r="24" spans="1:6" ht="12.75">
      <c r="A24" s="3" t="s">
        <v>63</v>
      </c>
      <c r="B24" s="5"/>
      <c r="C24" s="36"/>
      <c r="D24" s="36"/>
      <c r="E24" s="36"/>
      <c r="F24" s="36"/>
    </row>
    <row r="25" spans="1:6" ht="12.75">
      <c r="A25" s="3" t="s">
        <v>64</v>
      </c>
      <c r="B25" s="5"/>
      <c r="C25" s="36"/>
      <c r="D25" s="36"/>
      <c r="E25" s="36"/>
      <c r="F25" s="36"/>
    </row>
    <row r="26" spans="1:6" ht="12.75">
      <c r="A26" s="3" t="s">
        <v>65</v>
      </c>
      <c r="B26" s="5"/>
      <c r="C26" s="27"/>
      <c r="D26" s="27"/>
      <c r="E26" s="27"/>
      <c r="F26" s="27"/>
    </row>
    <row r="27" spans="1:6" ht="12.75">
      <c r="A27" s="3" t="s">
        <v>111</v>
      </c>
      <c r="B27" s="5"/>
      <c r="C27" s="27"/>
      <c r="D27" s="27"/>
      <c r="E27" s="27"/>
      <c r="F27" s="27"/>
    </row>
    <row r="28" spans="1:6" ht="12.75">
      <c r="A28" s="48" t="s">
        <v>96</v>
      </c>
      <c r="B28" s="3"/>
      <c r="C28" s="27"/>
      <c r="D28" s="27"/>
      <c r="E28" s="27"/>
      <c r="F28" s="27"/>
    </row>
    <row r="29" spans="1:6" ht="12.75">
      <c r="A29" s="46" t="s">
        <v>3</v>
      </c>
      <c r="B29" s="5">
        <f>SUM(B14:B28)</f>
        <v>0</v>
      </c>
      <c r="C29" s="27"/>
      <c r="D29" s="27"/>
      <c r="E29" s="27"/>
      <c r="F29" s="27"/>
    </row>
    <row r="30" spans="1:2" ht="25.5">
      <c r="A30" s="34" t="s">
        <v>27</v>
      </c>
      <c r="B30" s="5"/>
    </row>
    <row r="31" spans="1:2" ht="12.75">
      <c r="A31" s="47" t="s">
        <v>95</v>
      </c>
      <c r="B31" s="25">
        <f>+B29-B30</f>
        <v>0</v>
      </c>
    </row>
  </sheetData>
  <sheetProtection/>
  <mergeCells count="7">
    <mergeCell ref="A13:B13"/>
    <mergeCell ref="G6:G10"/>
    <mergeCell ref="A1:G1"/>
    <mergeCell ref="A2:B2"/>
    <mergeCell ref="A3:G3"/>
    <mergeCell ref="B4:G4"/>
    <mergeCell ref="C6:F10"/>
  </mergeCells>
  <conditionalFormatting sqref="F11">
    <cfRule type="cellIs" priority="1" dxfId="0" operator="between" stopIfTrue="1">
      <formula>10000000.01</formula>
      <formula>25000000</formula>
    </cfRule>
  </conditionalFormatting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7">
      <selection activeCell="A28" sqref="A28"/>
    </sheetView>
  </sheetViews>
  <sheetFormatPr defaultColWidth="9.140625" defaultRowHeight="12.75"/>
  <cols>
    <col min="1" max="1" width="60.7109375" style="0" customWidth="1"/>
    <col min="2" max="2" width="14.140625" style="0" bestFit="1" customWidth="1"/>
    <col min="3" max="3" width="14.140625" style="0" customWidth="1"/>
    <col min="4" max="4" width="15.57421875" style="0" bestFit="1" customWidth="1"/>
    <col min="5" max="5" width="13.140625" style="0" bestFit="1" customWidth="1"/>
  </cols>
  <sheetData>
    <row r="1" spans="1:4" ht="24.75" customHeight="1">
      <c r="A1" s="99" t="s">
        <v>103</v>
      </c>
      <c r="B1" s="100"/>
      <c r="C1" s="100"/>
      <c r="D1" s="101"/>
    </row>
    <row r="2" spans="1:4" ht="15">
      <c r="A2" s="102" t="str">
        <f>+5!A2:B2</f>
        <v>Soggetto presentatore :</v>
      </c>
      <c r="B2" s="103"/>
      <c r="C2" s="58"/>
      <c r="D2" s="43">
        <f>+5!G2</f>
        <v>0</v>
      </c>
    </row>
    <row r="3" spans="1:4" ht="31.5" customHeight="1">
      <c r="A3" s="109" t="s">
        <v>45</v>
      </c>
      <c r="B3" s="109"/>
      <c r="C3" s="109"/>
      <c r="D3" s="109"/>
    </row>
    <row r="4" spans="2:4" ht="12.75">
      <c r="B4" s="96" t="s">
        <v>2</v>
      </c>
      <c r="C4" s="97"/>
      <c r="D4" s="97"/>
    </row>
    <row r="5" spans="1:5" ht="63.75">
      <c r="A5" s="4" t="s">
        <v>4</v>
      </c>
      <c r="B5" s="8" t="s">
        <v>5</v>
      </c>
      <c r="C5" s="4" t="s">
        <v>40</v>
      </c>
      <c r="D5" s="4" t="s">
        <v>115</v>
      </c>
      <c r="E5" s="4" t="s">
        <v>6</v>
      </c>
    </row>
    <row r="6" spans="1:5" ht="12.75">
      <c r="A6" s="3" t="s">
        <v>22</v>
      </c>
      <c r="B6" s="5"/>
      <c r="C6" s="119"/>
      <c r="D6" s="73"/>
      <c r="E6" s="73"/>
    </row>
    <row r="7" spans="1:5" ht="12.75">
      <c r="A7" s="3" t="s">
        <v>23</v>
      </c>
      <c r="B7" s="5"/>
      <c r="C7" s="120"/>
      <c r="D7" s="73"/>
      <c r="E7" s="73"/>
    </row>
    <row r="8" spans="1:5" ht="12.75">
      <c r="A8" s="3" t="s">
        <v>24</v>
      </c>
      <c r="B8" s="5"/>
      <c r="C8" s="120"/>
      <c r="D8" s="73"/>
      <c r="E8" s="73"/>
    </row>
    <row r="9" spans="1:5" ht="12.75">
      <c r="A9" s="3" t="s">
        <v>25</v>
      </c>
      <c r="B9" s="5"/>
      <c r="C9" s="120"/>
      <c r="D9" s="73"/>
      <c r="E9" s="73"/>
    </row>
    <row r="10" spans="1:5" ht="12.75">
      <c r="A10" s="3" t="s">
        <v>26</v>
      </c>
      <c r="B10" s="5"/>
      <c r="C10" s="121"/>
      <c r="D10" s="73"/>
      <c r="E10" s="73"/>
    </row>
    <row r="11" spans="1:5" ht="19.5" customHeight="1">
      <c r="A11" s="3" t="s">
        <v>3</v>
      </c>
      <c r="B11" s="9">
        <f>SUM(B6:B10)</f>
        <v>0</v>
      </c>
      <c r="C11" s="6">
        <f>IF(B11&lt;=1000000,B11*2.5/100,0)</f>
        <v>0</v>
      </c>
      <c r="D11" s="39">
        <f>IF(B11&gt;1000000,25000,0)</f>
        <v>0</v>
      </c>
      <c r="E11" s="59">
        <f>SUM(C11:D11)</f>
        <v>0</v>
      </c>
    </row>
    <row r="12" ht="18.75" customHeight="1"/>
    <row r="13" spans="1:2" ht="39" customHeight="1">
      <c r="A13" s="87" t="s">
        <v>97</v>
      </c>
      <c r="B13" s="87"/>
    </row>
    <row r="14" spans="1:2" ht="12.75">
      <c r="A14" s="34" t="s">
        <v>67</v>
      </c>
      <c r="B14" s="41"/>
    </row>
    <row r="15" spans="1:2" ht="25.5">
      <c r="A15" s="34" t="s">
        <v>69</v>
      </c>
      <c r="B15" s="5"/>
    </row>
    <row r="16" spans="1:3" ht="12.75">
      <c r="A16" s="34" t="s">
        <v>70</v>
      </c>
      <c r="B16" s="5"/>
      <c r="C16" s="36"/>
    </row>
    <row r="17" spans="1:3" ht="12.75">
      <c r="A17" s="34" t="s">
        <v>81</v>
      </c>
      <c r="B17" s="5"/>
      <c r="C17" s="36"/>
    </row>
    <row r="18" spans="1:3" ht="12.75">
      <c r="A18" s="34" t="s">
        <v>80</v>
      </c>
      <c r="B18" s="5"/>
      <c r="C18" s="36"/>
    </row>
    <row r="19" spans="1:3" ht="12.75">
      <c r="A19" s="34" t="s">
        <v>71</v>
      </c>
      <c r="B19" s="5"/>
      <c r="C19" s="36"/>
    </row>
    <row r="20" spans="1:3" ht="12.75">
      <c r="A20" s="34" t="s">
        <v>72</v>
      </c>
      <c r="B20" s="5"/>
      <c r="C20" s="36"/>
    </row>
    <row r="21" spans="1:3" ht="12.75">
      <c r="A21" s="34" t="s">
        <v>73</v>
      </c>
      <c r="B21" s="5"/>
      <c r="C21" s="36"/>
    </row>
    <row r="22" spans="1:3" ht="12.75">
      <c r="A22" s="34" t="s">
        <v>74</v>
      </c>
      <c r="B22" s="5"/>
      <c r="C22" s="36"/>
    </row>
    <row r="23" spans="1:3" ht="12.75">
      <c r="A23" s="34" t="s">
        <v>75</v>
      </c>
      <c r="B23" s="5"/>
      <c r="C23" s="36"/>
    </row>
    <row r="24" spans="1:3" ht="12.75">
      <c r="A24" s="34" t="s">
        <v>76</v>
      </c>
      <c r="B24" s="5"/>
      <c r="C24" s="36"/>
    </row>
    <row r="25" spans="1:3" ht="12.75">
      <c r="A25" s="34" t="s">
        <v>77</v>
      </c>
      <c r="B25" s="5"/>
      <c r="C25" s="36"/>
    </row>
    <row r="26" spans="1:3" ht="12.75">
      <c r="A26" s="34" t="s">
        <v>78</v>
      </c>
      <c r="B26" s="5"/>
      <c r="C26" s="36"/>
    </row>
    <row r="27" spans="1:3" ht="12.75">
      <c r="A27" s="34" t="s">
        <v>79</v>
      </c>
      <c r="B27" s="5"/>
      <c r="C27" s="36"/>
    </row>
    <row r="28" spans="1:3" ht="12.75">
      <c r="A28" s="34" t="s">
        <v>111</v>
      </c>
      <c r="B28" s="5"/>
      <c r="C28" s="36"/>
    </row>
    <row r="29" spans="1:3" ht="12.75">
      <c r="A29" s="48" t="s">
        <v>96</v>
      </c>
      <c r="B29" s="3"/>
      <c r="C29" s="7"/>
    </row>
    <row r="30" spans="1:3" ht="12.75">
      <c r="A30" s="46" t="s">
        <v>3</v>
      </c>
      <c r="B30" s="5">
        <f>SUM(B15:B29)</f>
        <v>0</v>
      </c>
      <c r="C30" s="36"/>
    </row>
    <row r="31" spans="1:3" ht="23.25" customHeight="1">
      <c r="A31" s="34" t="s">
        <v>27</v>
      </c>
      <c r="B31" s="5"/>
      <c r="C31" s="36"/>
    </row>
    <row r="32" spans="1:3" ht="12.75">
      <c r="A32" s="47" t="s">
        <v>95</v>
      </c>
      <c r="B32" s="25">
        <f>+B30-B31</f>
        <v>0</v>
      </c>
      <c r="C32" s="27"/>
    </row>
    <row r="33" spans="1:3" ht="23.25" customHeight="1">
      <c r="A33" s="26"/>
      <c r="B33" s="27"/>
      <c r="C33" s="27"/>
    </row>
  </sheetData>
  <sheetProtection/>
  <mergeCells count="8">
    <mergeCell ref="E6:E10"/>
    <mergeCell ref="C6:C10"/>
    <mergeCell ref="A13:B13"/>
    <mergeCell ref="A1:D1"/>
    <mergeCell ref="A2:B2"/>
    <mergeCell ref="D6:D10"/>
    <mergeCell ref="A3:D3"/>
    <mergeCell ref="B4:D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4">
      <selection activeCell="A28" sqref="A28"/>
    </sheetView>
  </sheetViews>
  <sheetFormatPr defaultColWidth="9.140625" defaultRowHeight="12.75"/>
  <cols>
    <col min="1" max="1" width="60.7109375" style="0" customWidth="1"/>
    <col min="2" max="2" width="16.7109375" style="0" bestFit="1" customWidth="1"/>
    <col min="3" max="5" width="14.140625" style="0" customWidth="1"/>
    <col min="6" max="7" width="16.7109375" style="0" bestFit="1" customWidth="1"/>
  </cols>
  <sheetData>
    <row r="1" spans="1:7" ht="30" customHeight="1">
      <c r="A1" s="99" t="s">
        <v>104</v>
      </c>
      <c r="B1" s="100"/>
      <c r="C1" s="100"/>
      <c r="D1" s="100"/>
      <c r="E1" s="100"/>
      <c r="F1" s="100"/>
      <c r="G1" s="101"/>
    </row>
    <row r="2" spans="1:7" ht="15">
      <c r="A2" s="102" t="str">
        <f>+6!A2:B2</f>
        <v>Soggetto presentatore :</v>
      </c>
      <c r="B2" s="122"/>
      <c r="C2" s="37"/>
      <c r="D2" s="37"/>
      <c r="E2" s="37"/>
      <c r="F2" s="37"/>
      <c r="G2" s="43">
        <f>+6!D2</f>
        <v>0</v>
      </c>
    </row>
    <row r="3" spans="1:7" ht="31.5" customHeight="1">
      <c r="A3" s="109" t="s">
        <v>44</v>
      </c>
      <c r="B3" s="109"/>
      <c r="C3" s="109"/>
      <c r="D3" s="109"/>
      <c r="E3" s="109"/>
      <c r="F3" s="109"/>
      <c r="G3" s="109"/>
    </row>
    <row r="4" spans="2:7" ht="12.75">
      <c r="B4" s="96" t="s">
        <v>2</v>
      </c>
      <c r="C4" s="97"/>
      <c r="D4" s="97"/>
      <c r="E4" s="97"/>
      <c r="F4" s="97"/>
      <c r="G4" s="97"/>
    </row>
    <row r="5" spans="1:7" ht="45">
      <c r="A5" s="4" t="s">
        <v>4</v>
      </c>
      <c r="B5" s="8" t="s">
        <v>5</v>
      </c>
      <c r="C5" s="35" t="s">
        <v>7</v>
      </c>
      <c r="D5" s="35" t="s">
        <v>8</v>
      </c>
      <c r="E5" s="35" t="s">
        <v>9</v>
      </c>
      <c r="F5" s="35" t="s">
        <v>113</v>
      </c>
      <c r="G5" s="35" t="s">
        <v>6</v>
      </c>
    </row>
    <row r="6" spans="1:7" ht="12.75">
      <c r="A6" s="3" t="s">
        <v>22</v>
      </c>
      <c r="B6" s="5"/>
      <c r="C6" s="110"/>
      <c r="D6" s="111"/>
      <c r="E6" s="111"/>
      <c r="F6" s="112"/>
      <c r="G6" s="73"/>
    </row>
    <row r="7" spans="1:7" ht="12.75">
      <c r="A7" s="3" t="s">
        <v>23</v>
      </c>
      <c r="B7" s="5"/>
      <c r="C7" s="113"/>
      <c r="D7" s="114"/>
      <c r="E7" s="114"/>
      <c r="F7" s="115"/>
      <c r="G7" s="73"/>
    </row>
    <row r="8" spans="1:7" ht="12.75">
      <c r="A8" s="3" t="s">
        <v>24</v>
      </c>
      <c r="B8" s="5"/>
      <c r="C8" s="113"/>
      <c r="D8" s="114"/>
      <c r="E8" s="114"/>
      <c r="F8" s="115"/>
      <c r="G8" s="73"/>
    </row>
    <row r="9" spans="1:7" ht="12.75">
      <c r="A9" s="3" t="s">
        <v>25</v>
      </c>
      <c r="B9" s="5"/>
      <c r="C9" s="113"/>
      <c r="D9" s="114"/>
      <c r="E9" s="114"/>
      <c r="F9" s="115"/>
      <c r="G9" s="73"/>
    </row>
    <row r="10" spans="1:7" ht="12.75">
      <c r="A10" s="3" t="s">
        <v>26</v>
      </c>
      <c r="B10" s="5"/>
      <c r="C10" s="116"/>
      <c r="D10" s="117"/>
      <c r="E10" s="117"/>
      <c r="F10" s="118"/>
      <c r="G10" s="73"/>
    </row>
    <row r="11" spans="1:7" ht="12.75">
      <c r="A11" s="3" t="s">
        <v>3</v>
      </c>
      <c r="B11" s="6">
        <f>SUM(B6:B10)</f>
        <v>0</v>
      </c>
      <c r="C11" s="10">
        <f>ROUND(IF(B11&lt;=10000000,B11*2.5/100,0),0)</f>
        <v>0</v>
      </c>
      <c r="D11" s="39">
        <f>IF(AND(B11&gt;=10000000.01,B11&lt;=25000000),ROUND(B11*2/100,0),0)</f>
        <v>0</v>
      </c>
      <c r="E11" s="39">
        <f>IF(AND(B11&gt;=25000000.01,B11&lt;=100000000),ROUND(B11*1.5/100,0),0)</f>
        <v>0</v>
      </c>
      <c r="F11" s="68">
        <f>IF(B11&gt;100000000.01,1500000,0)</f>
        <v>0</v>
      </c>
      <c r="G11" s="63">
        <f>SUM(C11:F11)</f>
        <v>0</v>
      </c>
    </row>
    <row r="12" spans="3:7" ht="18.75" customHeight="1">
      <c r="C12" s="60"/>
      <c r="D12" s="61"/>
      <c r="E12" s="61"/>
      <c r="F12" s="61"/>
      <c r="G12" s="62"/>
    </row>
    <row r="13" spans="1:7" ht="25.5" customHeight="1">
      <c r="A13" s="87" t="s">
        <v>97</v>
      </c>
      <c r="B13" s="87"/>
      <c r="C13" s="36"/>
      <c r="D13" s="36"/>
      <c r="E13" s="36"/>
      <c r="F13" s="36"/>
      <c r="G13" s="69"/>
    </row>
    <row r="14" spans="1:7" ht="12.75">
      <c r="A14" s="34" t="s">
        <v>67</v>
      </c>
      <c r="B14" s="41"/>
      <c r="D14" s="36"/>
      <c r="E14" s="36"/>
      <c r="F14" s="36"/>
      <c r="G14" s="69"/>
    </row>
    <row r="15" spans="1:6" ht="25.5">
      <c r="A15" s="34" t="s">
        <v>69</v>
      </c>
      <c r="B15" s="5"/>
      <c r="D15" s="36"/>
      <c r="E15" s="36"/>
      <c r="F15" s="36"/>
    </row>
    <row r="16" spans="1:6" ht="12.75">
      <c r="A16" s="34" t="s">
        <v>70</v>
      </c>
      <c r="B16" s="5"/>
      <c r="D16" s="36"/>
      <c r="E16" s="36"/>
      <c r="F16" s="36"/>
    </row>
    <row r="17" spans="1:6" ht="12.75">
      <c r="A17" s="34" t="s">
        <v>81</v>
      </c>
      <c r="B17" s="5"/>
      <c r="D17" s="36"/>
      <c r="E17" s="36"/>
      <c r="F17" s="36"/>
    </row>
    <row r="18" spans="1:6" ht="12.75">
      <c r="A18" s="34" t="s">
        <v>80</v>
      </c>
      <c r="B18" s="5"/>
      <c r="D18" s="36"/>
      <c r="E18" s="36"/>
      <c r="F18" s="36"/>
    </row>
    <row r="19" spans="1:6" ht="12.75">
      <c r="A19" s="34" t="s">
        <v>71</v>
      </c>
      <c r="B19" s="5"/>
      <c r="D19" s="36"/>
      <c r="E19" s="36"/>
      <c r="F19" s="36"/>
    </row>
    <row r="20" spans="1:6" ht="12.75">
      <c r="A20" s="34" t="s">
        <v>72</v>
      </c>
      <c r="B20" s="5"/>
      <c r="D20" s="36"/>
      <c r="E20" s="36"/>
      <c r="F20" s="36"/>
    </row>
    <row r="21" spans="1:6" ht="12.75">
      <c r="A21" s="34" t="s">
        <v>73</v>
      </c>
      <c r="B21" s="5"/>
      <c r="D21" s="36"/>
      <c r="E21" s="36"/>
      <c r="F21" s="36"/>
    </row>
    <row r="22" spans="1:6" ht="12.75">
      <c r="A22" s="34" t="s">
        <v>74</v>
      </c>
      <c r="B22" s="5"/>
      <c r="D22" s="36"/>
      <c r="E22" s="36"/>
      <c r="F22" s="36"/>
    </row>
    <row r="23" spans="1:6" ht="12.75">
      <c r="A23" s="34" t="s">
        <v>75</v>
      </c>
      <c r="B23" s="5"/>
      <c r="D23" s="36"/>
      <c r="E23" s="36"/>
      <c r="F23" s="36"/>
    </row>
    <row r="24" spans="1:6" ht="12.75">
      <c r="A24" s="34" t="s">
        <v>76</v>
      </c>
      <c r="B24" s="5"/>
      <c r="D24" s="36"/>
      <c r="E24" s="36"/>
      <c r="F24" s="36"/>
    </row>
    <row r="25" spans="1:6" ht="12.75">
      <c r="A25" s="34" t="s">
        <v>77</v>
      </c>
      <c r="B25" s="5"/>
      <c r="D25" s="27"/>
      <c r="E25" s="27"/>
      <c r="F25" s="27"/>
    </row>
    <row r="26" spans="1:6" ht="12.75">
      <c r="A26" s="34" t="s">
        <v>78</v>
      </c>
      <c r="B26" s="5"/>
      <c r="D26" s="27"/>
      <c r="E26" s="27"/>
      <c r="F26" s="27"/>
    </row>
    <row r="27" spans="1:6" ht="12.75">
      <c r="A27" s="34" t="s">
        <v>79</v>
      </c>
      <c r="B27" s="5"/>
      <c r="D27" s="27"/>
      <c r="E27" s="27"/>
      <c r="F27" s="27"/>
    </row>
    <row r="28" spans="1:6" ht="12.75">
      <c r="A28" s="34" t="s">
        <v>111</v>
      </c>
      <c r="B28" s="5"/>
      <c r="D28" s="27"/>
      <c r="E28" s="27"/>
      <c r="F28" s="27"/>
    </row>
    <row r="29" spans="1:6" ht="12.75">
      <c r="A29" s="48" t="s">
        <v>96</v>
      </c>
      <c r="B29" s="3"/>
      <c r="D29" s="27"/>
      <c r="E29" s="27"/>
      <c r="F29" s="27"/>
    </row>
    <row r="30" spans="1:2" ht="12.75">
      <c r="A30" s="46" t="s">
        <v>3</v>
      </c>
      <c r="B30" s="5">
        <f>SUM(B14:B29)</f>
        <v>0</v>
      </c>
    </row>
    <row r="31" spans="1:2" ht="25.5">
      <c r="A31" s="34" t="s">
        <v>27</v>
      </c>
      <c r="B31" s="5"/>
    </row>
    <row r="32" spans="1:2" ht="12.75">
      <c r="A32" s="47" t="s">
        <v>95</v>
      </c>
      <c r="B32" s="25">
        <f>+B30-B31</f>
        <v>0</v>
      </c>
    </row>
  </sheetData>
  <sheetProtection/>
  <mergeCells count="7">
    <mergeCell ref="C6:F10"/>
    <mergeCell ref="G6:G10"/>
    <mergeCell ref="A13:B13"/>
    <mergeCell ref="A1:G1"/>
    <mergeCell ref="A2:B2"/>
    <mergeCell ref="A3:G3"/>
    <mergeCell ref="B4:G4"/>
  </mergeCells>
  <conditionalFormatting sqref="F11">
    <cfRule type="cellIs" priority="1" dxfId="0" operator="between" stopIfTrue="1">
      <formula>10000000.01</formula>
      <formula>25000000</formula>
    </cfRule>
  </conditionalFormatting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7">
      <selection activeCell="A28" sqref="A28"/>
    </sheetView>
  </sheetViews>
  <sheetFormatPr defaultColWidth="9.140625" defaultRowHeight="12.75"/>
  <cols>
    <col min="1" max="1" width="60.7109375" style="0" customWidth="1"/>
    <col min="2" max="2" width="14.140625" style="0" bestFit="1" customWidth="1"/>
    <col min="3" max="3" width="14.140625" style="0" customWidth="1"/>
    <col min="4" max="4" width="15.57421875" style="0" bestFit="1" customWidth="1"/>
    <col min="5" max="5" width="10.421875" style="0" bestFit="1" customWidth="1"/>
  </cols>
  <sheetData>
    <row r="1" spans="1:4" ht="24.75" customHeight="1">
      <c r="A1" s="99" t="s">
        <v>105</v>
      </c>
      <c r="B1" s="100"/>
      <c r="C1" s="100"/>
      <c r="D1" s="101"/>
    </row>
    <row r="2" spans="1:4" ht="15">
      <c r="A2" s="102" t="str">
        <f>+7!A2:G2</f>
        <v>Soggetto presentatore :</v>
      </c>
      <c r="B2" s="103"/>
      <c r="C2" s="58"/>
      <c r="D2" s="43">
        <f>+7!G2</f>
        <v>0</v>
      </c>
    </row>
    <row r="3" spans="1:4" ht="31.5" customHeight="1">
      <c r="A3" s="109" t="s">
        <v>45</v>
      </c>
      <c r="B3" s="109"/>
      <c r="C3" s="109"/>
      <c r="D3" s="109"/>
    </row>
    <row r="4" spans="2:4" ht="12.75">
      <c r="B4" s="96" t="s">
        <v>2</v>
      </c>
      <c r="C4" s="97"/>
      <c r="D4" s="97"/>
    </row>
    <row r="5" spans="1:5" ht="63.75">
      <c r="A5" s="4" t="s">
        <v>4</v>
      </c>
      <c r="B5" s="8" t="s">
        <v>5</v>
      </c>
      <c r="C5" s="4" t="s">
        <v>40</v>
      </c>
      <c r="D5" s="4" t="s">
        <v>115</v>
      </c>
      <c r="E5" s="4" t="s">
        <v>6</v>
      </c>
    </row>
    <row r="6" spans="1:5" ht="12.75">
      <c r="A6" s="3" t="s">
        <v>22</v>
      </c>
      <c r="B6" s="5"/>
      <c r="C6" s="119"/>
      <c r="D6" s="73"/>
      <c r="E6" s="73"/>
    </row>
    <row r="7" spans="1:5" ht="12.75">
      <c r="A7" s="3" t="s">
        <v>23</v>
      </c>
      <c r="B7" s="5"/>
      <c r="C7" s="120"/>
      <c r="D7" s="73"/>
      <c r="E7" s="73"/>
    </row>
    <row r="8" spans="1:5" ht="12.75">
      <c r="A8" s="3" t="s">
        <v>24</v>
      </c>
      <c r="B8" s="5"/>
      <c r="C8" s="120"/>
      <c r="D8" s="73"/>
      <c r="E8" s="73"/>
    </row>
    <row r="9" spans="1:5" ht="12.75">
      <c r="A9" s="3" t="s">
        <v>25</v>
      </c>
      <c r="B9" s="5"/>
      <c r="C9" s="120"/>
      <c r="D9" s="73"/>
      <c r="E9" s="73"/>
    </row>
    <row r="10" spans="1:5" ht="12.75">
      <c r="A10" s="3" t="s">
        <v>26</v>
      </c>
      <c r="B10" s="5"/>
      <c r="C10" s="121"/>
      <c r="D10" s="73"/>
      <c r="E10" s="73"/>
    </row>
    <row r="11" spans="1:5" ht="19.5" customHeight="1">
      <c r="A11" s="3" t="s">
        <v>3</v>
      </c>
      <c r="B11" s="9">
        <f>SUM(B6:B10)</f>
        <v>0</v>
      </c>
      <c r="C11" s="6">
        <f>IF(B11&lt;=1000000,B11*3.25/100,0)</f>
        <v>0</v>
      </c>
      <c r="D11" s="39">
        <f>IF(B11&gt;1000000,32500,0)</f>
        <v>0</v>
      </c>
      <c r="E11" s="59">
        <f>SUM(C11:D11)</f>
        <v>0</v>
      </c>
    </row>
    <row r="12" ht="18.75" customHeight="1"/>
    <row r="13" spans="1:2" ht="43.5" customHeight="1">
      <c r="A13" s="87" t="s">
        <v>97</v>
      </c>
      <c r="B13" s="87"/>
    </row>
    <row r="14" spans="1:3" ht="12.75">
      <c r="A14" s="34" t="s">
        <v>68</v>
      </c>
      <c r="B14" s="5"/>
      <c r="C14" s="36"/>
    </row>
    <row r="15" spans="1:3" ht="12.75">
      <c r="A15" s="34" t="s">
        <v>82</v>
      </c>
      <c r="B15" s="5"/>
      <c r="C15" s="36"/>
    </row>
    <row r="16" spans="1:3" ht="25.5">
      <c r="A16" s="45" t="s">
        <v>94</v>
      </c>
      <c r="B16" s="5"/>
      <c r="C16" s="36"/>
    </row>
    <row r="17" spans="1:3" ht="12.75">
      <c r="A17" s="34" t="s">
        <v>83</v>
      </c>
      <c r="B17" s="5"/>
      <c r="C17" s="36"/>
    </row>
    <row r="18" spans="1:3" ht="12.75">
      <c r="A18" s="34" t="s">
        <v>84</v>
      </c>
      <c r="B18" s="5"/>
      <c r="C18" s="36"/>
    </row>
    <row r="19" spans="1:3" ht="12.75">
      <c r="A19" s="34" t="s">
        <v>85</v>
      </c>
      <c r="B19" s="5"/>
      <c r="C19" s="36"/>
    </row>
    <row r="20" spans="1:3" ht="12.75">
      <c r="A20" s="34" t="s">
        <v>86</v>
      </c>
      <c r="B20" s="5"/>
      <c r="C20" s="36"/>
    </row>
    <row r="21" spans="1:3" ht="12.75">
      <c r="A21" s="34" t="s">
        <v>87</v>
      </c>
      <c r="B21" s="5"/>
      <c r="C21" s="36"/>
    </row>
    <row r="22" spans="1:3" ht="12.75">
      <c r="A22" s="34" t="s">
        <v>88</v>
      </c>
      <c r="B22" s="5"/>
      <c r="C22" s="36"/>
    </row>
    <row r="23" spans="1:3" ht="12.75">
      <c r="A23" s="34" t="s">
        <v>89</v>
      </c>
      <c r="B23" s="5"/>
      <c r="C23" s="36"/>
    </row>
    <row r="24" spans="1:3" ht="12.75">
      <c r="A24" s="34" t="s">
        <v>90</v>
      </c>
      <c r="B24" s="5"/>
      <c r="C24" s="36"/>
    </row>
    <row r="25" spans="1:3" ht="12.75">
      <c r="A25" s="34" t="s">
        <v>91</v>
      </c>
      <c r="B25" s="25"/>
      <c r="C25" s="27"/>
    </row>
    <row r="26" spans="1:3" ht="12.75">
      <c r="A26" s="34" t="s">
        <v>92</v>
      </c>
      <c r="B26" s="3"/>
      <c r="C26" s="7"/>
    </row>
    <row r="27" spans="1:3" ht="12.75">
      <c r="A27" s="34" t="s">
        <v>93</v>
      </c>
      <c r="B27" s="3"/>
      <c r="C27" s="7"/>
    </row>
    <row r="28" spans="1:3" ht="12.75">
      <c r="A28" s="34" t="s">
        <v>111</v>
      </c>
      <c r="B28" s="3"/>
      <c r="C28" s="7"/>
    </row>
    <row r="29" spans="1:3" ht="12.75">
      <c r="A29" s="48" t="s">
        <v>96</v>
      </c>
      <c r="B29" s="3"/>
      <c r="C29" s="7"/>
    </row>
    <row r="30" spans="1:3" ht="12.75">
      <c r="A30" s="46" t="s">
        <v>3</v>
      </c>
      <c r="B30" s="5">
        <f>SUM(B14:B29)</f>
        <v>0</v>
      </c>
      <c r="C30" s="36"/>
    </row>
    <row r="31" spans="1:3" ht="25.5">
      <c r="A31" s="34" t="s">
        <v>27</v>
      </c>
      <c r="B31" s="5"/>
      <c r="C31" s="36"/>
    </row>
    <row r="32" spans="1:3" ht="12.75">
      <c r="A32" s="47" t="s">
        <v>95</v>
      </c>
      <c r="B32" s="25">
        <f>+B30-B31</f>
        <v>0</v>
      </c>
      <c r="C32" s="27"/>
    </row>
  </sheetData>
  <sheetProtection/>
  <mergeCells count="8">
    <mergeCell ref="A1:D1"/>
    <mergeCell ref="A2:B2"/>
    <mergeCell ref="A13:B13"/>
    <mergeCell ref="D6:D10"/>
    <mergeCell ref="A3:D3"/>
    <mergeCell ref="B4:D4"/>
    <mergeCell ref="E6:E10"/>
    <mergeCell ref="C6:C1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PIero Tessieri</dc:creator>
  <cp:keywords/>
  <dc:description/>
  <cp:lastModifiedBy>Enea Belloni</cp:lastModifiedBy>
  <cp:lastPrinted>2013-12-04T10:16:04Z</cp:lastPrinted>
  <dcterms:created xsi:type="dcterms:W3CDTF">2013-09-27T07:43:21Z</dcterms:created>
  <dcterms:modified xsi:type="dcterms:W3CDTF">2014-01-28T14:17:41Z</dcterms:modified>
  <cp:category/>
  <cp:version/>
  <cp:contentType/>
  <cp:contentStatus/>
</cp:coreProperties>
</file>